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36" yWindow="4728" windowWidth="24036" windowHeight="4680"/>
  </bookViews>
  <sheets>
    <sheet name="Instructions" sheetId="2" r:id="rId1"/>
    <sheet name="Main Template" sheetId="1" r:id="rId2"/>
  </sheets>
  <definedNames>
    <definedName name="AMF">'Main Template'!$C$10</definedName>
    <definedName name="Apply_50">'Main Template'!#REF!</definedName>
    <definedName name="CR">'Main Template'!$B$5</definedName>
    <definedName name="Cum_Max">'Main Template'!$H$4</definedName>
    <definedName name="FPW">'Main Template'!$H$3</definedName>
    <definedName name="GMCR">'Main Template'!$N$11</definedName>
    <definedName name="QCR">'Main Template'!$D$5</definedName>
    <definedName name="QPC">'Main Template'!$H$7</definedName>
    <definedName name="QR">'Main Template'!$H$7</definedName>
    <definedName name="Type">#REF!</definedName>
    <definedName name="YBMF">'Main Template'!$B$12</definedName>
    <definedName name="YEMF">'Main Template'!$D$12</definedName>
    <definedName name="yes_no">#REF!</definedName>
    <definedName name="YOF">'Main Template'!$J$11</definedName>
  </definedNames>
  <calcPr calcId="125725" calcMode="autoNoTable" iterate="1" iterateCount="1" iterateDelta="0"/>
</workbook>
</file>

<file path=xl/calcChain.xml><?xml version="1.0" encoding="utf-8"?>
<calcChain xmlns="http://schemas.openxmlformats.org/spreadsheetml/2006/main">
  <c r="AG70" i="1"/>
  <c r="AG71"/>
  <c r="AG72"/>
  <c r="E70" l="1"/>
  <c r="D12"/>
  <c r="B12"/>
  <c r="W70" l="1"/>
  <c r="X70"/>
  <c r="B20" l="1"/>
  <c r="H7" s="1"/>
  <c r="A20" l="1"/>
  <c r="D20" s="1"/>
  <c r="D5"/>
  <c r="W20" l="1"/>
  <c r="X20"/>
  <c r="M20"/>
  <c r="I20"/>
  <c r="V20"/>
  <c r="U20"/>
  <c r="F20"/>
  <c r="K20"/>
  <c r="C20"/>
  <c r="G20" s="1"/>
  <c r="N20"/>
  <c r="A21"/>
  <c r="E20" l="1"/>
  <c r="J20" s="1"/>
  <c r="M21"/>
  <c r="W21"/>
  <c r="X21"/>
  <c r="I21"/>
  <c r="U21"/>
  <c r="V21"/>
  <c r="P20"/>
  <c r="O20"/>
  <c r="Q20"/>
  <c r="F21"/>
  <c r="K21"/>
  <c r="C21"/>
  <c r="G21" s="1"/>
  <c r="A22"/>
  <c r="D21" l="1"/>
  <c r="E21" s="1"/>
  <c r="J21" s="1"/>
  <c r="D22"/>
  <c r="M22"/>
  <c r="W22"/>
  <c r="X22"/>
  <c r="I22"/>
  <c r="S20"/>
  <c r="Y20" s="1"/>
  <c r="AA20" s="1"/>
  <c r="V22"/>
  <c r="U22"/>
  <c r="R20"/>
  <c r="T20" s="1"/>
  <c r="Z20" s="1"/>
  <c r="AB20" s="1"/>
  <c r="P21"/>
  <c r="O21"/>
  <c r="Q21"/>
  <c r="S21" s="1"/>
  <c r="Y21" s="1"/>
  <c r="AA21" s="1"/>
  <c r="F22"/>
  <c r="K22"/>
  <c r="C22"/>
  <c r="G22" s="1"/>
  <c r="N21"/>
  <c r="N22"/>
  <c r="A23"/>
  <c r="E22" l="1"/>
  <c r="D23"/>
  <c r="M23"/>
  <c r="W23"/>
  <c r="X23"/>
  <c r="AL20"/>
  <c r="U23"/>
  <c r="V23"/>
  <c r="R21"/>
  <c r="T21" s="1"/>
  <c r="Z21" s="1"/>
  <c r="AB21" s="1"/>
  <c r="J22"/>
  <c r="P22"/>
  <c r="O22"/>
  <c r="Q22"/>
  <c r="S22" s="1"/>
  <c r="Y22" s="1"/>
  <c r="AA22" s="1"/>
  <c r="F23"/>
  <c r="K23"/>
  <c r="C23"/>
  <c r="G23" s="1"/>
  <c r="N23"/>
  <c r="A24"/>
  <c r="E23" l="1"/>
  <c r="D24"/>
  <c r="M24"/>
  <c r="W24"/>
  <c r="X24"/>
  <c r="AL21"/>
  <c r="I23"/>
  <c r="V24"/>
  <c r="U24"/>
  <c r="R22"/>
  <c r="T22" s="1"/>
  <c r="Z22" s="1"/>
  <c r="AB22" s="1"/>
  <c r="J23"/>
  <c r="P23"/>
  <c r="O23"/>
  <c r="Q23"/>
  <c r="S23" s="1"/>
  <c r="Y23" s="1"/>
  <c r="AA23" s="1"/>
  <c r="F24"/>
  <c r="K24"/>
  <c r="C24"/>
  <c r="G24" s="1"/>
  <c r="N24"/>
  <c r="A25"/>
  <c r="E24" l="1"/>
  <c r="D25"/>
  <c r="M25"/>
  <c r="W25"/>
  <c r="X25"/>
  <c r="AL22"/>
  <c r="I24"/>
  <c r="U25"/>
  <c r="V25"/>
  <c r="R23"/>
  <c r="T23" s="1"/>
  <c r="Z23" s="1"/>
  <c r="AB23" s="1"/>
  <c r="J24"/>
  <c r="P24"/>
  <c r="O24"/>
  <c r="Q24"/>
  <c r="S24" s="1"/>
  <c r="Y24" s="1"/>
  <c r="AA24" s="1"/>
  <c r="F25"/>
  <c r="K25"/>
  <c r="C25"/>
  <c r="G25" s="1"/>
  <c r="N25"/>
  <c r="A26"/>
  <c r="E25" l="1"/>
  <c r="D26"/>
  <c r="M26"/>
  <c r="W26"/>
  <c r="X26"/>
  <c r="AL23"/>
  <c r="I25"/>
  <c r="V26"/>
  <c r="U26"/>
  <c r="R24"/>
  <c r="T24" s="1"/>
  <c r="Z24" s="1"/>
  <c r="AB24" s="1"/>
  <c r="J25"/>
  <c r="P25"/>
  <c r="O25"/>
  <c r="Q25" s="1"/>
  <c r="S25" s="1"/>
  <c r="Y25" s="1"/>
  <c r="AA25" s="1"/>
  <c r="F26"/>
  <c r="K26"/>
  <c r="C26"/>
  <c r="G26" s="1"/>
  <c r="N26"/>
  <c r="A27"/>
  <c r="E26" l="1"/>
  <c r="D27"/>
  <c r="M27"/>
  <c r="W27"/>
  <c r="X27"/>
  <c r="AL24"/>
  <c r="I26"/>
  <c r="U27"/>
  <c r="V27"/>
  <c r="R25"/>
  <c r="T25" s="1"/>
  <c r="Z25" s="1"/>
  <c r="AB25" s="1"/>
  <c r="J26"/>
  <c r="P26"/>
  <c r="O26"/>
  <c r="Q26" s="1"/>
  <c r="S26" s="1"/>
  <c r="Y26" s="1"/>
  <c r="AA26" s="1"/>
  <c r="F27"/>
  <c r="K27"/>
  <c r="C27"/>
  <c r="G27" s="1"/>
  <c r="N27"/>
  <c r="A28"/>
  <c r="E27" l="1"/>
  <c r="D28"/>
  <c r="M28"/>
  <c r="W28"/>
  <c r="X28"/>
  <c r="AL25"/>
  <c r="I27"/>
  <c r="V28"/>
  <c r="U28"/>
  <c r="R26"/>
  <c r="T26" s="1"/>
  <c r="Z26" s="1"/>
  <c r="AB26" s="1"/>
  <c r="J27"/>
  <c r="P27"/>
  <c r="O27"/>
  <c r="Q27" s="1"/>
  <c r="S27" s="1"/>
  <c r="Y27" s="1"/>
  <c r="AA27" s="1"/>
  <c r="F28"/>
  <c r="K28"/>
  <c r="C28"/>
  <c r="G28" s="1"/>
  <c r="N28"/>
  <c r="A29"/>
  <c r="E28" l="1"/>
  <c r="D29"/>
  <c r="M29"/>
  <c r="W29"/>
  <c r="X29"/>
  <c r="AL26"/>
  <c r="I28"/>
  <c r="U29"/>
  <c r="V29"/>
  <c r="R27"/>
  <c r="T27" s="1"/>
  <c r="Z27" s="1"/>
  <c r="AB27" s="1"/>
  <c r="AK20"/>
  <c r="AK21"/>
  <c r="AK22"/>
  <c r="AK23"/>
  <c r="AK24"/>
  <c r="AK25"/>
  <c r="AK26"/>
  <c r="AO26" s="1"/>
  <c r="AK27"/>
  <c r="AK28"/>
  <c r="J28"/>
  <c r="P28"/>
  <c r="O28"/>
  <c r="Q28" s="1"/>
  <c r="S28" s="1"/>
  <c r="Y28" s="1"/>
  <c r="AA28" s="1"/>
  <c r="F29"/>
  <c r="K29"/>
  <c r="C29"/>
  <c r="G29" s="1"/>
  <c r="N29"/>
  <c r="AO20"/>
  <c r="A30"/>
  <c r="AO21"/>
  <c r="AO22"/>
  <c r="AO23"/>
  <c r="AO24"/>
  <c r="AO25"/>
  <c r="AO27"/>
  <c r="AG30" l="1"/>
  <c r="AH30"/>
  <c r="E29"/>
  <c r="D30"/>
  <c r="M30"/>
  <c r="W30"/>
  <c r="X30"/>
  <c r="AL27"/>
  <c r="I29"/>
  <c r="V30"/>
  <c r="U30"/>
  <c r="R28"/>
  <c r="T28" s="1"/>
  <c r="Z28" s="1"/>
  <c r="AB28" s="1"/>
  <c r="AK29"/>
  <c r="J29"/>
  <c r="P29"/>
  <c r="O29"/>
  <c r="Q29" s="1"/>
  <c r="S29" s="1"/>
  <c r="Y29" s="1"/>
  <c r="AA29" s="1"/>
  <c r="F30"/>
  <c r="K30"/>
  <c r="E30"/>
  <c r="C30"/>
  <c r="G30" s="1"/>
  <c r="N30"/>
  <c r="A31"/>
  <c r="AO28"/>
  <c r="AG31" l="1"/>
  <c r="AH31"/>
  <c r="D31"/>
  <c r="M31"/>
  <c r="W31"/>
  <c r="X31"/>
  <c r="AL28"/>
  <c r="I30"/>
  <c r="V31"/>
  <c r="U31"/>
  <c r="R29"/>
  <c r="T29" s="1"/>
  <c r="Z29" s="1"/>
  <c r="AB29" s="1"/>
  <c r="AK30"/>
  <c r="J30"/>
  <c r="P30"/>
  <c r="O30"/>
  <c r="Q30" s="1"/>
  <c r="S30" s="1"/>
  <c r="Y30" s="1"/>
  <c r="AA30" s="1"/>
  <c r="F31"/>
  <c r="K31"/>
  <c r="E31"/>
  <c r="C31"/>
  <c r="G31" s="1"/>
  <c r="N31"/>
  <c r="AO30"/>
  <c r="A32"/>
  <c r="AO29"/>
  <c r="AG32" l="1"/>
  <c r="AH32"/>
  <c r="D32"/>
  <c r="M32"/>
  <c r="W32"/>
  <c r="X32"/>
  <c r="AL29"/>
  <c r="I31"/>
  <c r="AK31"/>
  <c r="V32"/>
  <c r="U32"/>
  <c r="R30"/>
  <c r="T30" s="1"/>
  <c r="Z30" s="1"/>
  <c r="AB30" s="1"/>
  <c r="O31"/>
  <c r="Q31" s="1"/>
  <c r="S31" s="1"/>
  <c r="Y31" s="1"/>
  <c r="AA31" s="1"/>
  <c r="F32"/>
  <c r="K32"/>
  <c r="C32"/>
  <c r="G32" s="1"/>
  <c r="AO31"/>
  <c r="J31"/>
  <c r="A33"/>
  <c r="AG33" l="1"/>
  <c r="AH33"/>
  <c r="M33"/>
  <c r="W33"/>
  <c r="X33"/>
  <c r="AL30"/>
  <c r="I32"/>
  <c r="P31"/>
  <c r="R31" s="1"/>
  <c r="AK32"/>
  <c r="V33"/>
  <c r="U33"/>
  <c r="T31"/>
  <c r="Z31" s="1"/>
  <c r="AB31" s="1"/>
  <c r="O32"/>
  <c r="Q32" s="1"/>
  <c r="S32" s="1"/>
  <c r="Y32" s="1"/>
  <c r="AA32" s="1"/>
  <c r="F33"/>
  <c r="K33"/>
  <c r="E32"/>
  <c r="D33" s="1"/>
  <c r="C33"/>
  <c r="G33" s="1"/>
  <c r="AO32"/>
  <c r="A34"/>
  <c r="AG34" l="1"/>
  <c r="AH34"/>
  <c r="M34"/>
  <c r="W34"/>
  <c r="X34"/>
  <c r="AL31"/>
  <c r="AK33"/>
  <c r="V34"/>
  <c r="U34"/>
  <c r="F34"/>
  <c r="K34"/>
  <c r="N32"/>
  <c r="C34"/>
  <c r="G34" s="1"/>
  <c r="J32"/>
  <c r="AO33"/>
  <c r="A35"/>
  <c r="AG35" l="1"/>
  <c r="AH35"/>
  <c r="M35"/>
  <c r="W35"/>
  <c r="X35"/>
  <c r="I33"/>
  <c r="P32"/>
  <c r="R32" s="1"/>
  <c r="AK34"/>
  <c r="V35"/>
  <c r="U35"/>
  <c r="O33"/>
  <c r="Q33" s="1"/>
  <c r="S33" s="1"/>
  <c r="Y33" s="1"/>
  <c r="AA33" s="1"/>
  <c r="T32"/>
  <c r="Z32" s="1"/>
  <c r="AB32" s="1"/>
  <c r="F35"/>
  <c r="K35"/>
  <c r="E33"/>
  <c r="D34" s="1"/>
  <c r="C35"/>
  <c r="G35" s="1"/>
  <c r="AO34"/>
  <c r="A36"/>
  <c r="AG36" l="1"/>
  <c r="AH36"/>
  <c r="M36"/>
  <c r="W36"/>
  <c r="X36"/>
  <c r="AL32"/>
  <c r="AK35"/>
  <c r="V36"/>
  <c r="U36"/>
  <c r="F36"/>
  <c r="K36"/>
  <c r="N33"/>
  <c r="C36"/>
  <c r="G36" s="1"/>
  <c r="AO35"/>
  <c r="J33"/>
  <c r="A37"/>
  <c r="AG37" l="1"/>
  <c r="AH37"/>
  <c r="M37"/>
  <c r="W37"/>
  <c r="X37"/>
  <c r="I34"/>
  <c r="P33"/>
  <c r="R33" s="1"/>
  <c r="AK36"/>
  <c r="V37"/>
  <c r="U37"/>
  <c r="T33"/>
  <c r="Z33" s="1"/>
  <c r="AB33" s="1"/>
  <c r="F37"/>
  <c r="K37"/>
  <c r="E34"/>
  <c r="D35" s="1"/>
  <c r="C37"/>
  <c r="G37" s="1"/>
  <c r="AO36"/>
  <c r="A38"/>
  <c r="AG38" l="1"/>
  <c r="AH38"/>
  <c r="M38"/>
  <c r="W38"/>
  <c r="X38"/>
  <c r="AL33"/>
  <c r="AK37"/>
  <c r="V38"/>
  <c r="U38"/>
  <c r="O34"/>
  <c r="Q34" s="1"/>
  <c r="S34" s="1"/>
  <c r="Y34" s="1"/>
  <c r="AA34" s="1"/>
  <c r="F38"/>
  <c r="K38"/>
  <c r="N34"/>
  <c r="C38"/>
  <c r="G38" s="1"/>
  <c r="AO37"/>
  <c r="J34"/>
  <c r="A39"/>
  <c r="AG39" l="1"/>
  <c r="AH39"/>
  <c r="M39"/>
  <c r="W39"/>
  <c r="X39"/>
  <c r="I35"/>
  <c r="P34"/>
  <c r="R34" s="1"/>
  <c r="AK38"/>
  <c r="V39"/>
  <c r="U39"/>
  <c r="T34"/>
  <c r="Z34" s="1"/>
  <c r="AB34" s="1"/>
  <c r="F39"/>
  <c r="K39"/>
  <c r="C39"/>
  <c r="G39" s="1"/>
  <c r="AO38"/>
  <c r="A40"/>
  <c r="AG40" l="1"/>
  <c r="AH40"/>
  <c r="D40"/>
  <c r="E40"/>
  <c r="E35"/>
  <c r="Z40"/>
  <c r="AB40"/>
  <c r="AA40"/>
  <c r="Y40"/>
  <c r="M40"/>
  <c r="AF40"/>
  <c r="AD40"/>
  <c r="AE40"/>
  <c r="W40"/>
  <c r="X40"/>
  <c r="AL34"/>
  <c r="O35"/>
  <c r="Q35" s="1"/>
  <c r="P35"/>
  <c r="S35"/>
  <c r="Y35" s="1"/>
  <c r="AA35" s="1"/>
  <c r="AK39"/>
  <c r="V40"/>
  <c r="U40"/>
  <c r="F40"/>
  <c r="N35"/>
  <c r="K40"/>
  <c r="C40"/>
  <c r="AK40" s="1"/>
  <c r="AO40" s="1"/>
  <c r="AO39"/>
  <c r="A41"/>
  <c r="AG41" l="1"/>
  <c r="AH41"/>
  <c r="D41"/>
  <c r="E41"/>
  <c r="J35"/>
  <c r="D36"/>
  <c r="I36"/>
  <c r="R35"/>
  <c r="T35" s="1"/>
  <c r="Z35" s="1"/>
  <c r="Z41"/>
  <c r="AB41"/>
  <c r="AA41"/>
  <c r="Y41"/>
  <c r="M41"/>
  <c r="AF41"/>
  <c r="AD41"/>
  <c r="AE41"/>
  <c r="W41"/>
  <c r="X41"/>
  <c r="O36"/>
  <c r="Q36" s="1"/>
  <c r="S36" s="1"/>
  <c r="Y36" s="1"/>
  <c r="AA36" s="1"/>
  <c r="G40"/>
  <c r="V41"/>
  <c r="U41"/>
  <c r="F41"/>
  <c r="K41"/>
  <c r="C41"/>
  <c r="AK41" s="1"/>
  <c r="AO41" s="1"/>
  <c r="A42"/>
  <c r="AG42" l="1"/>
  <c r="AH42"/>
  <c r="D42"/>
  <c r="E42"/>
  <c r="AB35"/>
  <c r="AL35"/>
  <c r="E36"/>
  <c r="Z42"/>
  <c r="AB42"/>
  <c r="AA42"/>
  <c r="Y42"/>
  <c r="M42"/>
  <c r="AF42"/>
  <c r="AD42"/>
  <c r="AE42"/>
  <c r="W42"/>
  <c r="X42"/>
  <c r="P36"/>
  <c r="G41"/>
  <c r="V42"/>
  <c r="U42"/>
  <c r="F42"/>
  <c r="N36"/>
  <c r="K42"/>
  <c r="C42"/>
  <c r="AK42" s="1"/>
  <c r="AO42" s="1"/>
  <c r="A43"/>
  <c r="AG43" l="1"/>
  <c r="AH43"/>
  <c r="D43"/>
  <c r="E43"/>
  <c r="J36"/>
  <c r="D37"/>
  <c r="I37"/>
  <c r="R36"/>
  <c r="T36" s="1"/>
  <c r="Z36" s="1"/>
  <c r="Z43"/>
  <c r="AB43"/>
  <c r="AA43"/>
  <c r="Y43"/>
  <c r="M43"/>
  <c r="AF43"/>
  <c r="AD43"/>
  <c r="AE43"/>
  <c r="W43"/>
  <c r="X43"/>
  <c r="O37"/>
  <c r="Q37" s="1"/>
  <c r="S37" s="1"/>
  <c r="Y37" s="1"/>
  <c r="AA37" s="1"/>
  <c r="G42"/>
  <c r="V43"/>
  <c r="U43"/>
  <c r="F43"/>
  <c r="K43"/>
  <c r="C43"/>
  <c r="AK43" s="1"/>
  <c r="AO43" s="1"/>
  <c r="A44"/>
  <c r="AG44" l="1"/>
  <c r="AH44"/>
  <c r="D44"/>
  <c r="E44"/>
  <c r="AB36"/>
  <c r="AL36"/>
  <c r="E37"/>
  <c r="Z44"/>
  <c r="AB44"/>
  <c r="AA44"/>
  <c r="Y44"/>
  <c r="M44"/>
  <c r="AF44"/>
  <c r="AD44"/>
  <c r="AE44"/>
  <c r="W44"/>
  <c r="X44"/>
  <c r="P37"/>
  <c r="G43"/>
  <c r="V44"/>
  <c r="U44"/>
  <c r="F44"/>
  <c r="N37"/>
  <c r="K44"/>
  <c r="C44"/>
  <c r="AK44" s="1"/>
  <c r="AO44" s="1"/>
  <c r="A45"/>
  <c r="AG45" l="1"/>
  <c r="AH45"/>
  <c r="D45"/>
  <c r="E45"/>
  <c r="J37"/>
  <c r="D38"/>
  <c r="I38"/>
  <c r="R37"/>
  <c r="T37" s="1"/>
  <c r="Z37" s="1"/>
  <c r="Z45"/>
  <c r="AB45"/>
  <c r="AA45"/>
  <c r="Y45"/>
  <c r="M45"/>
  <c r="AF45"/>
  <c r="AD45"/>
  <c r="AE45"/>
  <c r="W45"/>
  <c r="X45"/>
  <c r="O38"/>
  <c r="Q38" s="1"/>
  <c r="S38" s="1"/>
  <c r="Y38" s="1"/>
  <c r="AA38" s="1"/>
  <c r="G44"/>
  <c r="V45"/>
  <c r="U45"/>
  <c r="F45"/>
  <c r="K45"/>
  <c r="C45"/>
  <c r="AK45" s="1"/>
  <c r="AO45" s="1"/>
  <c r="A46"/>
  <c r="AG46" l="1"/>
  <c r="AH46"/>
  <c r="D46"/>
  <c r="E46"/>
  <c r="AB37"/>
  <c r="AL37"/>
  <c r="E38"/>
  <c r="Z46"/>
  <c r="AB46"/>
  <c r="AA46"/>
  <c r="Y46"/>
  <c r="AM46"/>
  <c r="M46"/>
  <c r="AF46"/>
  <c r="AD46"/>
  <c r="AE46"/>
  <c r="W46"/>
  <c r="X46"/>
  <c r="P38"/>
  <c r="G45"/>
  <c r="V46"/>
  <c r="U46"/>
  <c r="F46"/>
  <c r="N38"/>
  <c r="K46"/>
  <c r="C46"/>
  <c r="A47"/>
  <c r="AG47" l="1"/>
  <c r="AH47"/>
  <c r="D47"/>
  <c r="E47"/>
  <c r="J38"/>
  <c r="D39"/>
  <c r="I39"/>
  <c r="R38"/>
  <c r="T38" s="1"/>
  <c r="Z38" s="1"/>
  <c r="Z47"/>
  <c r="AB47"/>
  <c r="AA47"/>
  <c r="Y47"/>
  <c r="AM47"/>
  <c r="M47"/>
  <c r="AF47"/>
  <c r="AD47"/>
  <c r="AE47"/>
  <c r="W47"/>
  <c r="X47"/>
  <c r="O39"/>
  <c r="Q39" s="1"/>
  <c r="S39" s="1"/>
  <c r="Y39" s="1"/>
  <c r="AA39" s="1"/>
  <c r="G46"/>
  <c r="AK46"/>
  <c r="AO46" s="1"/>
  <c r="V47"/>
  <c r="U47"/>
  <c r="F47"/>
  <c r="K47"/>
  <c r="C47"/>
  <c r="A48"/>
  <c r="AG48" l="1"/>
  <c r="AH48"/>
  <c r="D48"/>
  <c r="E48"/>
  <c r="AB38"/>
  <c r="AL38"/>
  <c r="E39"/>
  <c r="J39" s="1"/>
  <c r="Z48"/>
  <c r="AB48"/>
  <c r="AA48"/>
  <c r="Y48"/>
  <c r="AM48"/>
  <c r="M48"/>
  <c r="AF48"/>
  <c r="AD48"/>
  <c r="AE48"/>
  <c r="W48"/>
  <c r="X48"/>
  <c r="I40"/>
  <c r="O40" s="1"/>
  <c r="Q40" s="1"/>
  <c r="P39"/>
  <c r="S40"/>
  <c r="G47"/>
  <c r="AK47"/>
  <c r="AO47" s="1"/>
  <c r="V48"/>
  <c r="U48"/>
  <c r="F48"/>
  <c r="N39"/>
  <c r="K48"/>
  <c r="C48"/>
  <c r="A49"/>
  <c r="AG49" l="1"/>
  <c r="AH49"/>
  <c r="D49"/>
  <c r="E49"/>
  <c r="R39"/>
  <c r="T39" s="1"/>
  <c r="Z39" s="1"/>
  <c r="Z49"/>
  <c r="AB49"/>
  <c r="AA49"/>
  <c r="Y49"/>
  <c r="AM49"/>
  <c r="M49"/>
  <c r="AF49"/>
  <c r="AD49"/>
  <c r="AE49"/>
  <c r="W49"/>
  <c r="X49"/>
  <c r="G48"/>
  <c r="AK48"/>
  <c r="AO48" s="1"/>
  <c r="V49"/>
  <c r="U49"/>
  <c r="F49"/>
  <c r="K49"/>
  <c r="J40"/>
  <c r="C49"/>
  <c r="A50"/>
  <c r="AG50" l="1"/>
  <c r="AH50"/>
  <c r="D50"/>
  <c r="E50"/>
  <c r="AB39"/>
  <c r="AL39"/>
  <c r="Z50"/>
  <c r="AB50"/>
  <c r="AA50"/>
  <c r="Y50"/>
  <c r="AM50"/>
  <c r="M50"/>
  <c r="AF50"/>
  <c r="AD50"/>
  <c r="AE50"/>
  <c r="W50"/>
  <c r="X50"/>
  <c r="I41"/>
  <c r="O41" s="1"/>
  <c r="Q41" s="1"/>
  <c r="P40"/>
  <c r="R40" s="1"/>
  <c r="T40"/>
  <c r="S41"/>
  <c r="G49"/>
  <c r="AK49"/>
  <c r="AO49" s="1"/>
  <c r="V50"/>
  <c r="U50"/>
  <c r="F50"/>
  <c r="N40"/>
  <c r="K50"/>
  <c r="J41"/>
  <c r="C50"/>
  <c r="A51"/>
  <c r="AG51" l="1"/>
  <c r="AH51"/>
  <c r="D51"/>
  <c r="E51"/>
  <c r="Z51"/>
  <c r="AB51"/>
  <c r="AA51"/>
  <c r="Y51"/>
  <c r="AM51"/>
  <c r="M51"/>
  <c r="AF51"/>
  <c r="AD51"/>
  <c r="AE51"/>
  <c r="G50"/>
  <c r="AK50"/>
  <c r="AO50" s="1"/>
  <c r="W51"/>
  <c r="X51"/>
  <c r="AL40"/>
  <c r="I42"/>
  <c r="O42" s="1"/>
  <c r="Q42" s="1"/>
  <c r="P41"/>
  <c r="R41" s="1"/>
  <c r="T41"/>
  <c r="S42"/>
  <c r="V51"/>
  <c r="U51"/>
  <c r="F51"/>
  <c r="K51"/>
  <c r="J42"/>
  <c r="N41"/>
  <c r="N42" s="1"/>
  <c r="C51"/>
  <c r="A52"/>
  <c r="AG52" l="1"/>
  <c r="AH52"/>
  <c r="D52"/>
  <c r="E52"/>
  <c r="Z52"/>
  <c r="AB52"/>
  <c r="AA52"/>
  <c r="Y52"/>
  <c r="AM52"/>
  <c r="M52"/>
  <c r="AF52"/>
  <c r="AD52"/>
  <c r="AE52"/>
  <c r="G51"/>
  <c r="AK51"/>
  <c r="AO51" s="1"/>
  <c r="W52"/>
  <c r="X52"/>
  <c r="AL41"/>
  <c r="I43"/>
  <c r="O43" s="1"/>
  <c r="Q43" s="1"/>
  <c r="P42"/>
  <c r="R42" s="1"/>
  <c r="T42"/>
  <c r="S43"/>
  <c r="V52"/>
  <c r="U52"/>
  <c r="F52"/>
  <c r="K52"/>
  <c r="J43"/>
  <c r="C52"/>
  <c r="A53"/>
  <c r="AG53" l="1"/>
  <c r="AH53"/>
  <c r="D53"/>
  <c r="E53"/>
  <c r="Z53"/>
  <c r="AB53"/>
  <c r="AA53"/>
  <c r="Y53"/>
  <c r="AM53"/>
  <c r="M53"/>
  <c r="AF53"/>
  <c r="AD53"/>
  <c r="AE53"/>
  <c r="G52"/>
  <c r="AK52"/>
  <c r="AO52" s="1"/>
  <c r="W53"/>
  <c r="X53"/>
  <c r="AL42"/>
  <c r="I44"/>
  <c r="O44" s="1"/>
  <c r="Q44" s="1"/>
  <c r="P43"/>
  <c r="R43" s="1"/>
  <c r="T43"/>
  <c r="S44"/>
  <c r="V53"/>
  <c r="U53"/>
  <c r="F53"/>
  <c r="K53"/>
  <c r="N43"/>
  <c r="C53"/>
  <c r="A54"/>
  <c r="AG54" l="1"/>
  <c r="AH54"/>
  <c r="D54"/>
  <c r="E54"/>
  <c r="Z54"/>
  <c r="AB54"/>
  <c r="AA54"/>
  <c r="Y54"/>
  <c r="AM54"/>
  <c r="M54"/>
  <c r="AF54"/>
  <c r="AD54"/>
  <c r="AE54"/>
  <c r="G53"/>
  <c r="AK53"/>
  <c r="AO53" s="1"/>
  <c r="W54"/>
  <c r="X54"/>
  <c r="AL43"/>
  <c r="V54"/>
  <c r="U54"/>
  <c r="F54"/>
  <c r="K54"/>
  <c r="J44"/>
  <c r="C54"/>
  <c r="A55"/>
  <c r="AG55" l="1"/>
  <c r="AH55"/>
  <c r="D55"/>
  <c r="E55"/>
  <c r="Z55"/>
  <c r="AB55"/>
  <c r="AA55"/>
  <c r="Y55"/>
  <c r="AM55"/>
  <c r="M55"/>
  <c r="AF55"/>
  <c r="AD55"/>
  <c r="AE55"/>
  <c r="G54"/>
  <c r="AK54"/>
  <c r="AO54" s="1"/>
  <c r="W55"/>
  <c r="X55"/>
  <c r="I45"/>
  <c r="O45" s="1"/>
  <c r="Q45" s="1"/>
  <c r="P44"/>
  <c r="R44" s="1"/>
  <c r="T44"/>
  <c r="S45"/>
  <c r="V55"/>
  <c r="U55"/>
  <c r="F55"/>
  <c r="K55"/>
  <c r="N44"/>
  <c r="C55"/>
  <c r="A56"/>
  <c r="AG56" l="1"/>
  <c r="AH56"/>
  <c r="D56"/>
  <c r="E56"/>
  <c r="Z56"/>
  <c r="AB56"/>
  <c r="AA56"/>
  <c r="Y56"/>
  <c r="AM56"/>
  <c r="M56"/>
  <c r="AF56"/>
  <c r="AD56"/>
  <c r="AE56"/>
  <c r="G55"/>
  <c r="AK55"/>
  <c r="AO55" s="1"/>
  <c r="W56"/>
  <c r="X56"/>
  <c r="AL44"/>
  <c r="V56"/>
  <c r="U56"/>
  <c r="F56"/>
  <c r="K56"/>
  <c r="J45"/>
  <c r="C56"/>
  <c r="AK56" s="1"/>
  <c r="A57"/>
  <c r="AG57" l="1"/>
  <c r="AH57"/>
  <c r="D57"/>
  <c r="E57"/>
  <c r="Z57"/>
  <c r="AB57"/>
  <c r="AA57"/>
  <c r="Y57"/>
  <c r="AM57"/>
  <c r="M57"/>
  <c r="AF57"/>
  <c r="AD57"/>
  <c r="AE57"/>
  <c r="G56"/>
  <c r="W57"/>
  <c r="X57"/>
  <c r="I46"/>
  <c r="O46" s="1"/>
  <c r="Q46" s="1"/>
  <c r="P45"/>
  <c r="R45" s="1"/>
  <c r="T45"/>
  <c r="S46"/>
  <c r="V57"/>
  <c r="U57"/>
  <c r="F57"/>
  <c r="K57"/>
  <c r="AO56"/>
  <c r="N45"/>
  <c r="C57"/>
  <c r="AK57" s="1"/>
  <c r="A58"/>
  <c r="AG58" l="1"/>
  <c r="AH58"/>
  <c r="D58"/>
  <c r="E58"/>
  <c r="Z58"/>
  <c r="AB58"/>
  <c r="AA58"/>
  <c r="Y58"/>
  <c r="AM58"/>
  <c r="M58"/>
  <c r="AF58"/>
  <c r="AD58"/>
  <c r="AE58"/>
  <c r="G57"/>
  <c r="W58"/>
  <c r="X58"/>
  <c r="AL45"/>
  <c r="V58"/>
  <c r="U58"/>
  <c r="F58"/>
  <c r="K58"/>
  <c r="J46"/>
  <c r="AO57"/>
  <c r="C58"/>
  <c r="AK58" s="1"/>
  <c r="A59"/>
  <c r="AG59" l="1"/>
  <c r="AH59"/>
  <c r="D59"/>
  <c r="E59"/>
  <c r="Z59"/>
  <c r="AB59"/>
  <c r="AA59"/>
  <c r="Y59"/>
  <c r="AM59"/>
  <c r="M59"/>
  <c r="AF59"/>
  <c r="AD59"/>
  <c r="AE59"/>
  <c r="G58"/>
  <c r="W59"/>
  <c r="X59"/>
  <c r="I47"/>
  <c r="O47" s="1"/>
  <c r="Q47" s="1"/>
  <c r="P46"/>
  <c r="R46" s="1"/>
  <c r="T46"/>
  <c r="S47"/>
  <c r="V59"/>
  <c r="U59"/>
  <c r="F59"/>
  <c r="K59"/>
  <c r="AO58"/>
  <c r="N46"/>
  <c r="N47" s="1"/>
  <c r="C59"/>
  <c r="AK59" s="1"/>
  <c r="A60"/>
  <c r="AG60" l="1"/>
  <c r="AH60"/>
  <c r="D60"/>
  <c r="E60"/>
  <c r="Z60"/>
  <c r="AB60"/>
  <c r="AA60"/>
  <c r="Y60"/>
  <c r="AM60"/>
  <c r="M60"/>
  <c r="AF60"/>
  <c r="AD60"/>
  <c r="AE60"/>
  <c r="G59"/>
  <c r="AL46"/>
  <c r="W60"/>
  <c r="X60"/>
  <c r="V60"/>
  <c r="U60"/>
  <c r="F60"/>
  <c r="K60"/>
  <c r="J47"/>
  <c r="AO59"/>
  <c r="C60"/>
  <c r="AK60" s="1"/>
  <c r="A61"/>
  <c r="AG61" l="1"/>
  <c r="AH61"/>
  <c r="D61"/>
  <c r="E61"/>
  <c r="Z61"/>
  <c r="AB61"/>
  <c r="AA61"/>
  <c r="Y61"/>
  <c r="AM61"/>
  <c r="M61"/>
  <c r="AF61"/>
  <c r="AD61"/>
  <c r="AE61"/>
  <c r="G60"/>
  <c r="W61"/>
  <c r="X61"/>
  <c r="I48"/>
  <c r="O48" s="1"/>
  <c r="Q48" s="1"/>
  <c r="P47"/>
  <c r="R47" s="1"/>
  <c r="T47"/>
  <c r="S48"/>
  <c r="V61"/>
  <c r="U61"/>
  <c r="F61"/>
  <c r="K61"/>
  <c r="AO60"/>
  <c r="C61"/>
  <c r="AK61" s="1"/>
  <c r="N48"/>
  <c r="A62"/>
  <c r="AG62" l="1"/>
  <c r="AH62"/>
  <c r="D62"/>
  <c r="E62"/>
  <c r="Z62"/>
  <c r="AB62"/>
  <c r="AA62"/>
  <c r="Y62"/>
  <c r="AM62"/>
  <c r="M62"/>
  <c r="AF62"/>
  <c r="AD62"/>
  <c r="AE62"/>
  <c r="G61"/>
  <c r="AL47"/>
  <c r="W62"/>
  <c r="X62"/>
  <c r="V62"/>
  <c r="U62"/>
  <c r="F62"/>
  <c r="K62"/>
  <c r="J48"/>
  <c r="AO61"/>
  <c r="C62"/>
  <c r="AK62" s="1"/>
  <c r="A63"/>
  <c r="AG63" l="1"/>
  <c r="AH63"/>
  <c r="D63"/>
  <c r="E63"/>
  <c r="Z63"/>
  <c r="AB63"/>
  <c r="AA63"/>
  <c r="Y63"/>
  <c r="AM63"/>
  <c r="M63"/>
  <c r="AF63"/>
  <c r="AD63"/>
  <c r="AE63"/>
  <c r="G62"/>
  <c r="W63"/>
  <c r="X63"/>
  <c r="I49"/>
  <c r="O49" s="1"/>
  <c r="Q49" s="1"/>
  <c r="P48"/>
  <c r="R48" s="1"/>
  <c r="T48"/>
  <c r="S49"/>
  <c r="V63"/>
  <c r="U63"/>
  <c r="F63"/>
  <c r="K63"/>
  <c r="AO62"/>
  <c r="C63"/>
  <c r="AK63" s="1"/>
  <c r="N49"/>
  <c r="A64"/>
  <c r="AG64" l="1"/>
  <c r="AH64"/>
  <c r="D64"/>
  <c r="E64"/>
  <c r="Z64"/>
  <c r="AB64"/>
  <c r="AA64"/>
  <c r="Y64"/>
  <c r="AM64"/>
  <c r="M64"/>
  <c r="AF64"/>
  <c r="AD64"/>
  <c r="AE64"/>
  <c r="G63"/>
  <c r="AL48"/>
  <c r="W64"/>
  <c r="X64"/>
  <c r="V64"/>
  <c r="U64"/>
  <c r="F64"/>
  <c r="K64"/>
  <c r="AO63"/>
  <c r="C64"/>
  <c r="AK64" s="1"/>
  <c r="A65"/>
  <c r="AG65" l="1"/>
  <c r="AH65"/>
  <c r="D65"/>
  <c r="E65"/>
  <c r="Z65"/>
  <c r="AB65"/>
  <c r="AA65"/>
  <c r="Y65"/>
  <c r="AM65"/>
  <c r="M65"/>
  <c r="AF65"/>
  <c r="AD65"/>
  <c r="AE65"/>
  <c r="G64"/>
  <c r="J49"/>
  <c r="W65"/>
  <c r="X65"/>
  <c r="P49"/>
  <c r="R49" s="1"/>
  <c r="T49" s="1"/>
  <c r="V65"/>
  <c r="U65"/>
  <c r="F65"/>
  <c r="K65"/>
  <c r="AO64"/>
  <c r="C65"/>
  <c r="AK65" s="1"/>
  <c r="N50"/>
  <c r="A66"/>
  <c r="AG66" l="1"/>
  <c r="AH66"/>
  <c r="D66"/>
  <c r="E66"/>
  <c r="Z66"/>
  <c r="AB66"/>
  <c r="AA66"/>
  <c r="Y66"/>
  <c r="I50"/>
  <c r="AM66"/>
  <c r="M66"/>
  <c r="AF66"/>
  <c r="AD66"/>
  <c r="AE66"/>
  <c r="G65"/>
  <c r="AL49"/>
  <c r="J50"/>
  <c r="P50"/>
  <c r="O50"/>
  <c r="Q50" s="1"/>
  <c r="S50" s="1"/>
  <c r="W66"/>
  <c r="X66"/>
  <c r="V66"/>
  <c r="U66"/>
  <c r="F66"/>
  <c r="K66"/>
  <c r="AO65"/>
  <c r="C66"/>
  <c r="AK66" s="1"/>
  <c r="A67"/>
  <c r="AG67" l="1"/>
  <c r="AH67"/>
  <c r="D67"/>
  <c r="E67"/>
  <c r="Z67"/>
  <c r="AB67"/>
  <c r="AA67"/>
  <c r="Y67"/>
  <c r="AM67"/>
  <c r="M67"/>
  <c r="AF67"/>
  <c r="AD67"/>
  <c r="AE67"/>
  <c r="G66"/>
  <c r="J51"/>
  <c r="R50"/>
  <c r="T50"/>
  <c r="I51"/>
  <c r="W67"/>
  <c r="X67"/>
  <c r="I67"/>
  <c r="V67"/>
  <c r="U67"/>
  <c r="F67"/>
  <c r="K67"/>
  <c r="AO66"/>
  <c r="C67"/>
  <c r="AK67" s="1"/>
  <c r="N51"/>
  <c r="A68"/>
  <c r="AG68" l="1"/>
  <c r="AH68"/>
  <c r="D68"/>
  <c r="E68"/>
  <c r="Z68"/>
  <c r="AB68"/>
  <c r="AA68"/>
  <c r="Y68"/>
  <c r="AM68"/>
  <c r="M68"/>
  <c r="AF68"/>
  <c r="G67"/>
  <c r="O67"/>
  <c r="Q67" s="1"/>
  <c r="S67" s="1"/>
  <c r="P51"/>
  <c r="O51"/>
  <c r="Q51" s="1"/>
  <c r="S51" s="1"/>
  <c r="AL50"/>
  <c r="J52"/>
  <c r="R51"/>
  <c r="T51"/>
  <c r="I52"/>
  <c r="W68"/>
  <c r="X68"/>
  <c r="I68"/>
  <c r="V68"/>
  <c r="U68"/>
  <c r="AE68"/>
  <c r="K68"/>
  <c r="AO67"/>
  <c r="C68"/>
  <c r="AK68" s="1"/>
  <c r="A69"/>
  <c r="AG69" l="1"/>
  <c r="AH69"/>
  <c r="D69"/>
  <c r="E69"/>
  <c r="Z69"/>
  <c r="AB69"/>
  <c r="AA69"/>
  <c r="Y69"/>
  <c r="AM69"/>
  <c r="M69"/>
  <c r="AF69"/>
  <c r="G68"/>
  <c r="O68"/>
  <c r="Q68" s="1"/>
  <c r="S68" s="1"/>
  <c r="P52"/>
  <c r="O52"/>
  <c r="Q52" s="1"/>
  <c r="S52" s="1"/>
  <c r="AL51"/>
  <c r="J53"/>
  <c r="R52"/>
  <c r="T52"/>
  <c r="I53"/>
  <c r="W69"/>
  <c r="X69"/>
  <c r="V69"/>
  <c r="U69"/>
  <c r="K69"/>
  <c r="AO68"/>
  <c r="C69"/>
  <c r="AK69" s="1"/>
  <c r="N52"/>
  <c r="G69" l="1"/>
  <c r="O69"/>
  <c r="Q69" s="1"/>
  <c r="S69" s="1"/>
  <c r="P53"/>
  <c r="O53"/>
  <c r="Q53" s="1"/>
  <c r="S53" s="1"/>
  <c r="AL52"/>
  <c r="J54"/>
  <c r="R53"/>
  <c r="T53"/>
  <c r="I54"/>
  <c r="AO69"/>
  <c r="P54" l="1"/>
  <c r="O54"/>
  <c r="Q54" s="1"/>
  <c r="S54" s="1"/>
  <c r="AL53"/>
  <c r="J55"/>
  <c r="R54"/>
  <c r="T54"/>
  <c r="I55"/>
  <c r="N53"/>
  <c r="P55" l="1"/>
  <c r="O55"/>
  <c r="Q55" s="1"/>
  <c r="S55" s="1"/>
  <c r="AL54"/>
  <c r="J56"/>
  <c r="R55"/>
  <c r="T55"/>
  <c r="I56"/>
  <c r="N54"/>
  <c r="P56" l="1"/>
  <c r="O56"/>
  <c r="Q56" s="1"/>
  <c r="S56" s="1"/>
  <c r="AL55"/>
  <c r="J57"/>
  <c r="R56"/>
  <c r="T56"/>
  <c r="I57"/>
  <c r="N55"/>
  <c r="P57" l="1"/>
  <c r="O57"/>
  <c r="Q57" s="1"/>
  <c r="S57" s="1"/>
  <c r="AL56"/>
  <c r="J58"/>
  <c r="R57"/>
  <c r="T57"/>
  <c r="I58"/>
  <c r="N56"/>
  <c r="J59" l="1"/>
  <c r="I60" s="1"/>
  <c r="P58"/>
  <c r="O58"/>
  <c r="Q58" s="1"/>
  <c r="S58" s="1"/>
  <c r="AL57"/>
  <c r="R58"/>
  <c r="T58"/>
  <c r="I59"/>
  <c r="N57"/>
  <c r="J60" l="1"/>
  <c r="P60"/>
  <c r="O60"/>
  <c r="Q60" s="1"/>
  <c r="S60" s="1"/>
  <c r="P59"/>
  <c r="R59" s="1"/>
  <c r="T59" s="1"/>
  <c r="O59"/>
  <c r="Q59" s="1"/>
  <c r="S59" s="1"/>
  <c r="AL58"/>
  <c r="N58"/>
  <c r="J61" l="1"/>
  <c r="R60"/>
  <c r="T60"/>
  <c r="I61"/>
  <c r="AL59"/>
  <c r="N59"/>
  <c r="P61" l="1"/>
  <c r="O61"/>
  <c r="Q61" s="1"/>
  <c r="S61" s="1"/>
  <c r="AL60"/>
  <c r="J62"/>
  <c r="R61"/>
  <c r="T61"/>
  <c r="I62"/>
  <c r="A291"/>
  <c r="A292" s="1"/>
  <c r="A293" s="1"/>
  <c r="A294" s="1"/>
  <c r="A295" s="1"/>
  <c r="A296" s="1"/>
  <c r="A297" s="1"/>
  <c r="A298" s="1"/>
  <c r="P62" l="1"/>
  <c r="O62"/>
  <c r="Q62" s="1"/>
  <c r="S62" s="1"/>
  <c r="AL61"/>
  <c r="J63"/>
  <c r="R62"/>
  <c r="T62"/>
  <c r="I63"/>
  <c r="N60"/>
  <c r="N61" s="1"/>
  <c r="P63" l="1"/>
  <c r="O63"/>
  <c r="Q63" s="1"/>
  <c r="S63" s="1"/>
  <c r="AL62"/>
  <c r="P64"/>
  <c r="R63"/>
  <c r="T63"/>
  <c r="I64"/>
  <c r="N62"/>
  <c r="O64" l="1"/>
  <c r="Q64" s="1"/>
  <c r="S64" s="1"/>
  <c r="AL63"/>
  <c r="J64"/>
  <c r="N63"/>
  <c r="P65" l="1"/>
  <c r="R64"/>
  <c r="T64"/>
  <c r="I65"/>
  <c r="N64"/>
  <c r="O65" l="1"/>
  <c r="Q65" s="1"/>
  <c r="S65" s="1"/>
  <c r="AL64"/>
  <c r="J65"/>
  <c r="N65"/>
  <c r="AH20" l="1"/>
  <c r="AH28"/>
  <c r="AH21"/>
  <c r="AH27"/>
  <c r="AH26"/>
  <c r="AH25"/>
  <c r="AH24"/>
  <c r="AH23"/>
  <c r="AH22"/>
  <c r="AH29"/>
  <c r="AG29" s="1"/>
  <c r="AD20"/>
  <c r="P66"/>
  <c r="R66" s="1"/>
  <c r="T66" s="1"/>
  <c r="R65"/>
  <c r="T65"/>
  <c r="I66"/>
  <c r="N66"/>
  <c r="AD31" l="1"/>
  <c r="AE31" s="1"/>
  <c r="AD32"/>
  <c r="AE32" s="1"/>
  <c r="AD33"/>
  <c r="AE33" s="1"/>
  <c r="AD34"/>
  <c r="AE34" s="1"/>
  <c r="AD35"/>
  <c r="AE35" s="1"/>
  <c r="AD36"/>
  <c r="AE36" s="1"/>
  <c r="AD37"/>
  <c r="AE37" s="1"/>
  <c r="AD38"/>
  <c r="AE38" s="1"/>
  <c r="AD39"/>
  <c r="AE39" s="1"/>
  <c r="O66"/>
  <c r="Q66" s="1"/>
  <c r="S66" s="1"/>
  <c r="AL65"/>
  <c r="AL66"/>
  <c r="P67"/>
  <c r="R67" s="1"/>
  <c r="T67" s="1"/>
  <c r="N67"/>
  <c r="AL67" l="1"/>
  <c r="P68"/>
  <c r="R68" s="1"/>
  <c r="T68" s="1"/>
  <c r="N68"/>
  <c r="AL68" l="1"/>
  <c r="P69"/>
  <c r="R69" s="1"/>
  <c r="T69" s="1"/>
  <c r="N69"/>
  <c r="AL69" l="1"/>
  <c r="AJ68" l="1"/>
  <c r="AN68"/>
  <c r="AN69"/>
  <c r="AJ69"/>
  <c r="N3"/>
  <c r="AJ67" l="1"/>
  <c r="AN67"/>
  <c r="AJ66" l="1"/>
  <c r="AN66"/>
  <c r="AD28"/>
  <c r="AE28" s="1"/>
  <c r="AD27"/>
  <c r="AE27" s="1"/>
  <c r="AD26"/>
  <c r="AE26" s="1"/>
  <c r="AD25"/>
  <c r="AE25" s="1"/>
  <c r="AD24"/>
  <c r="AE24" s="1"/>
  <c r="AD23"/>
  <c r="AE23" s="1"/>
  <c r="AD22"/>
  <c r="AE22" s="1"/>
  <c r="AD21"/>
  <c r="AE21" s="1"/>
  <c r="AE20"/>
  <c r="AD30"/>
  <c r="AE30" s="1"/>
  <c r="AD29"/>
  <c r="AE29" s="1"/>
  <c r="AG28" s="1"/>
  <c r="AG27" s="1"/>
  <c r="AG26" s="1"/>
  <c r="AG25" s="1"/>
  <c r="AG24" s="1"/>
  <c r="AG23" s="1"/>
  <c r="AG22" s="1"/>
  <c r="AG21" s="1"/>
  <c r="AG20" s="1"/>
  <c r="AF29" l="1"/>
  <c r="AM29" s="1"/>
  <c r="AF30"/>
  <c r="AF39"/>
  <c r="AF37"/>
  <c r="AF34"/>
  <c r="AF38"/>
  <c r="AF36"/>
  <c r="AF35"/>
  <c r="AM35" s="1"/>
  <c r="AF33"/>
  <c r="AF32"/>
  <c r="AF31"/>
  <c r="AF20"/>
  <c r="AF21"/>
  <c r="AF22"/>
  <c r="AF23"/>
  <c r="AF24"/>
  <c r="AF25"/>
  <c r="AF26"/>
  <c r="AF27"/>
  <c r="AF28"/>
  <c r="AJ65"/>
  <c r="AN65"/>
  <c r="AM36"/>
  <c r="AI29"/>
  <c r="AI35"/>
  <c r="AI36"/>
  <c r="AI48"/>
  <c r="AI47"/>
  <c r="AM45"/>
  <c r="AM44"/>
  <c r="AM43"/>
  <c r="AM42"/>
  <c r="AM41"/>
  <c r="AM40"/>
  <c r="AM39"/>
  <c r="AM38"/>
  <c r="AM37"/>
  <c r="AM30"/>
  <c r="AM31"/>
  <c r="AM34"/>
  <c r="AM32"/>
  <c r="AM33"/>
  <c r="AM21"/>
  <c r="AM22"/>
  <c r="AM23"/>
  <c r="AM24"/>
  <c r="AM25"/>
  <c r="AM26"/>
  <c r="AM27"/>
  <c r="AM28"/>
  <c r="AJ64" l="1"/>
  <c r="AN64"/>
  <c r="AP64"/>
  <c r="AI60"/>
  <c r="AI61"/>
  <c r="AI62"/>
  <c r="AI63"/>
  <c r="AI64"/>
  <c r="AI65"/>
  <c r="AP65"/>
  <c r="AI66"/>
  <c r="AP66"/>
  <c r="AI67"/>
  <c r="AP67"/>
  <c r="AI68"/>
  <c r="AP68"/>
  <c r="AI69"/>
  <c r="AP69"/>
  <c r="AI58"/>
  <c r="AI57"/>
  <c r="AI56"/>
  <c r="AI55"/>
  <c r="AI54"/>
  <c r="AI53"/>
  <c r="AI52"/>
  <c r="AI51"/>
  <c r="AI50"/>
  <c r="AI59"/>
  <c r="AI28"/>
  <c r="AI27"/>
  <c r="AI26"/>
  <c r="AI25"/>
  <c r="AI24"/>
  <c r="AI23"/>
  <c r="AI22"/>
  <c r="AI21"/>
  <c r="AI20"/>
  <c r="AM20"/>
  <c r="AI33"/>
  <c r="AI32"/>
  <c r="AI34"/>
  <c r="AI31"/>
  <c r="AI30"/>
  <c r="AI49"/>
  <c r="AI37"/>
  <c r="AI38"/>
  <c r="AI39"/>
  <c r="AI40"/>
  <c r="AI41"/>
  <c r="AI42"/>
  <c r="AI43"/>
  <c r="AI44"/>
  <c r="AI45"/>
  <c r="AI46"/>
  <c r="AJ63" l="1"/>
  <c r="AN63"/>
  <c r="AP63"/>
  <c r="N4"/>
  <c r="AJ62" l="1"/>
  <c r="AN62"/>
  <c r="AP62"/>
  <c r="AJ61" l="1"/>
  <c r="AN61"/>
  <c r="AP61"/>
  <c r="AJ60" l="1"/>
  <c r="AN60"/>
  <c r="AP60"/>
  <c r="AN59" l="1"/>
  <c r="AJ59"/>
  <c r="AP59"/>
  <c r="AJ58" l="1"/>
  <c r="AN58"/>
  <c r="AP58"/>
  <c r="AJ57" l="1"/>
  <c r="AN57"/>
  <c r="AP57"/>
  <c r="AJ56" l="1"/>
  <c r="AN56"/>
  <c r="AP56"/>
  <c r="AJ55" l="1"/>
  <c r="AN55"/>
  <c r="AP55"/>
  <c r="AJ54" l="1"/>
  <c r="AN54"/>
  <c r="AP54"/>
  <c r="AJ53" l="1"/>
  <c r="AN53"/>
  <c r="AP53"/>
  <c r="AJ52" l="1"/>
  <c r="AN52"/>
  <c r="AP52"/>
  <c r="AJ51" l="1"/>
  <c r="AN51"/>
  <c r="AP51"/>
  <c r="AJ50" l="1"/>
  <c r="AN50"/>
  <c r="AP50"/>
  <c r="AJ49" l="1"/>
  <c r="AN49"/>
  <c r="AP49"/>
  <c r="AJ48" l="1"/>
  <c r="AN48"/>
  <c r="AP48"/>
  <c r="AJ47" l="1"/>
  <c r="AN47"/>
  <c r="AP47"/>
  <c r="AJ46" l="1"/>
  <c r="AN46"/>
  <c r="AP46"/>
  <c r="AJ45" l="1"/>
  <c r="AN45"/>
  <c r="AP45"/>
  <c r="AJ44" l="1"/>
  <c r="AN44"/>
  <c r="AP44"/>
  <c r="AJ43" l="1"/>
  <c r="AN43"/>
  <c r="AP43"/>
  <c r="AJ42" l="1"/>
  <c r="AN42"/>
  <c r="AP42"/>
  <c r="AJ41" l="1"/>
  <c r="AN41"/>
  <c r="AP41"/>
  <c r="AJ40" l="1"/>
  <c r="AN40"/>
  <c r="AP40"/>
  <c r="AJ39" l="1"/>
  <c r="AN39"/>
  <c r="AP39"/>
  <c r="AJ38" l="1"/>
  <c r="AN38"/>
  <c r="AP38"/>
  <c r="AJ37" l="1"/>
  <c r="AN37"/>
  <c r="AP37"/>
  <c r="AJ36" l="1"/>
  <c r="AN36"/>
  <c r="AP36"/>
  <c r="AJ35" l="1"/>
  <c r="AN35"/>
  <c r="AP35"/>
  <c r="AJ34" l="1"/>
  <c r="AN34"/>
  <c r="AP34"/>
  <c r="AJ33" l="1"/>
  <c r="AN33"/>
  <c r="AP33"/>
  <c r="AJ32" l="1"/>
  <c r="AN32"/>
  <c r="AP32"/>
  <c r="AJ31" l="1"/>
  <c r="AN31"/>
  <c r="AP31"/>
  <c r="AJ30" l="1"/>
  <c r="AN30"/>
  <c r="AP30"/>
  <c r="AJ29" l="1"/>
  <c r="AN29"/>
  <c r="AP29"/>
  <c r="AJ28" l="1"/>
  <c r="AN28"/>
  <c r="AP28"/>
  <c r="AJ27" l="1"/>
  <c r="AN27"/>
  <c r="AP27"/>
  <c r="AJ26" l="1"/>
  <c r="AN26"/>
  <c r="AP26"/>
  <c r="AJ25" l="1"/>
  <c r="AN25"/>
  <c r="AP25"/>
  <c r="AJ24" l="1"/>
  <c r="AN24"/>
  <c r="AP24"/>
  <c r="AJ23" l="1"/>
  <c r="AN23"/>
  <c r="AP23"/>
  <c r="AJ22" l="1"/>
  <c r="AN22"/>
  <c r="AP22"/>
  <c r="AJ21" l="1"/>
  <c r="AN21"/>
  <c r="AP21"/>
  <c r="AJ20" l="1"/>
  <c r="AN20"/>
  <c r="N5" s="1"/>
  <c r="AP20"/>
</calcChain>
</file>

<file path=xl/comments1.xml><?xml version="1.0" encoding="utf-8"?>
<comments xmlns="http://schemas.openxmlformats.org/spreadsheetml/2006/main">
  <authors>
    <author>Fox, Kendra</author>
  </authors>
  <commentList>
    <comment ref="H3" authorId="0">
      <text>
        <r>
          <rPr>
            <b/>
            <sz val="9"/>
            <color indexed="81"/>
            <rFont val="Tahoma"/>
            <charset val="1"/>
          </rPr>
          <t>Fox, Kendra:</t>
        </r>
        <r>
          <rPr>
            <sz val="9"/>
            <color indexed="81"/>
            <rFont val="Tahoma"/>
            <charset val="1"/>
          </rPr>
          <t xml:space="preserve">
Free Partial Withdrawl: Usually in the contract with describtion of how the surrender charge works. May not have this value. </t>
        </r>
      </text>
    </comment>
    <comment ref="J3" authorId="0">
      <text>
        <r>
          <rPr>
            <b/>
            <sz val="9"/>
            <color indexed="81"/>
            <rFont val="Tahoma"/>
            <charset val="1"/>
          </rPr>
          <t>Fox, Kendra:</t>
        </r>
        <r>
          <rPr>
            <sz val="9"/>
            <color indexed="81"/>
            <rFont val="Tahoma"/>
            <charset val="1"/>
          </rPr>
          <t xml:space="preserve">
Y or N if the FPW is allowed in full surrender. If FPW is 0% this will ne no. found with free partial withdrawal percent.</t>
        </r>
      </text>
    </comment>
    <comment ref="B4" authorId="0">
      <text>
        <r>
          <rPr>
            <b/>
            <sz val="9"/>
            <color indexed="81"/>
            <rFont val="Tahoma"/>
            <charset val="1"/>
          </rPr>
          <t>Fox, Kendra:</t>
        </r>
        <r>
          <rPr>
            <sz val="9"/>
            <color indexed="81"/>
            <rFont val="Tahoma"/>
            <charset val="1"/>
          </rPr>
          <t xml:space="preserve">
Nonforfeiture Rate, 1.01 to 1.03
</t>
        </r>
      </text>
    </comment>
    <comment ref="H4" authorId="0">
      <text>
        <r>
          <rPr>
            <b/>
            <sz val="9"/>
            <color indexed="81"/>
            <rFont val="Tahoma"/>
            <charset val="1"/>
          </rPr>
          <t>Fox, Kendra:</t>
        </r>
        <r>
          <rPr>
            <sz val="9"/>
            <color indexed="81"/>
            <rFont val="Tahoma"/>
            <charset val="1"/>
          </rPr>
          <t xml:space="preserve">
Cummulative Max: may not have one, if the contrct allows for the free partial withdrawal amount to carry forward this is the max allowed. Found with Free Partial Withdrawal.</t>
        </r>
      </text>
    </comment>
    <comment ref="J4" authorId="0">
      <text>
        <r>
          <rPr>
            <b/>
            <sz val="9"/>
            <color indexed="81"/>
            <rFont val="Tahoma"/>
            <charset val="1"/>
          </rPr>
          <t>Fox, Kendra:</t>
        </r>
        <r>
          <rPr>
            <sz val="9"/>
            <color indexed="81"/>
            <rFont val="Tahoma"/>
            <charset val="1"/>
          </rPr>
          <t xml:space="preserve">
If the contract allows the FPW to be carred forward. If Allowed in Full Surrender box is N this box will be N. Will be found near the Free Partial Withdrawl. </t>
        </r>
      </text>
    </comment>
    <comment ref="B5" authorId="0">
      <text>
        <r>
          <rPr>
            <b/>
            <sz val="9"/>
            <color indexed="81"/>
            <rFont val="Tahoma"/>
            <charset val="1"/>
          </rPr>
          <t>Fox, Kendra:</t>
        </r>
        <r>
          <rPr>
            <sz val="9"/>
            <color indexed="81"/>
            <rFont val="Tahoma"/>
            <charset val="1"/>
          </rPr>
          <t xml:space="preserve">
Interest Rate or AV Growth Rate, may be zero</t>
        </r>
      </text>
    </comment>
    <comment ref="H5" authorId="0">
      <text>
        <r>
          <rPr>
            <b/>
            <sz val="9"/>
            <color indexed="81"/>
            <rFont val="Tahoma"/>
            <charset val="1"/>
          </rPr>
          <t>Fox, Kendra:</t>
        </r>
        <r>
          <rPr>
            <sz val="9"/>
            <color indexed="81"/>
            <rFont val="Tahoma"/>
            <charset val="1"/>
          </rPr>
          <t xml:space="preserve">
Found with the FPW Information, if the End of Year FPW percent is based in the beginning of year (previous contract anniversary) or end of year (current) account value. </t>
        </r>
      </text>
    </comment>
    <comment ref="J5" authorId="0">
      <text>
        <r>
          <rPr>
            <b/>
            <sz val="9"/>
            <color indexed="81"/>
            <rFont val="Tahoma"/>
            <charset val="1"/>
          </rPr>
          <t>Fox, Kendra:</t>
        </r>
        <r>
          <rPr>
            <sz val="9"/>
            <color indexed="81"/>
            <rFont val="Tahoma"/>
            <charset val="1"/>
          </rPr>
          <t xml:space="preserve">
Majority of the time it is Y, only N if contract specifies that there is no FPW on the first year.</t>
        </r>
      </text>
    </comment>
    <comment ref="B6" authorId="0">
      <text>
        <r>
          <rPr>
            <b/>
            <sz val="9"/>
            <color indexed="81"/>
            <rFont val="Tahoma"/>
            <charset val="1"/>
          </rPr>
          <t>Fox, Kendra:</t>
        </r>
        <r>
          <rPr>
            <sz val="9"/>
            <color indexed="81"/>
            <rFont val="Tahoma"/>
            <charset val="1"/>
          </rPr>
          <t xml:space="preserve">
May not have this rate</t>
        </r>
      </text>
    </comment>
    <comment ref="D6" authorId="0">
      <text>
        <r>
          <rPr>
            <b/>
            <sz val="9"/>
            <color indexed="81"/>
            <rFont val="Tahoma"/>
            <charset val="1"/>
          </rPr>
          <t>Fox, Kendra:</t>
        </r>
        <r>
          <rPr>
            <sz val="9"/>
            <color indexed="81"/>
            <rFont val="Tahoma"/>
            <charset val="1"/>
          </rPr>
          <t xml:space="preserve">
Only has if GMSV Rate is applicable, may be between 87.5%-100%</t>
        </r>
      </text>
    </comment>
    <comment ref="H6" authorId="0">
      <text>
        <r>
          <rPr>
            <b/>
            <sz val="9"/>
            <color indexed="81"/>
            <rFont val="Tahoma"/>
            <charset val="1"/>
          </rPr>
          <t>Fox, Kendra:</t>
        </r>
        <r>
          <rPr>
            <sz val="9"/>
            <color indexed="81"/>
            <rFont val="Tahoma"/>
            <charset val="1"/>
          </rPr>
          <t xml:space="preserve">
A charge to the account value based on the premium amount. Usually found within the contract. May not apply to all contracts.</t>
        </r>
      </text>
    </comment>
    <comment ref="J6" authorId="0">
      <text>
        <r>
          <rPr>
            <b/>
            <sz val="9"/>
            <color indexed="81"/>
            <rFont val="Tahoma"/>
            <charset val="1"/>
          </rPr>
          <t>Fox, Kendra:</t>
        </r>
        <r>
          <rPr>
            <sz val="9"/>
            <color indexed="81"/>
            <rFont val="Tahoma"/>
            <charset val="1"/>
          </rPr>
          <t xml:space="preserve">
How many years the premium charge applies to.</t>
        </r>
      </text>
    </comment>
    <comment ref="C7" authorId="0">
      <text>
        <r>
          <rPr>
            <b/>
            <sz val="9"/>
            <color indexed="81"/>
            <rFont val="Tahoma"/>
            <charset val="1"/>
          </rPr>
          <t>Fox, Kendra:</t>
        </r>
        <r>
          <rPr>
            <sz val="9"/>
            <color indexed="81"/>
            <rFont val="Tahoma"/>
            <charset val="1"/>
          </rPr>
          <t xml:space="preserve">
GMSV may be calculated by subtracting the surrender charge from the guarnteed account value, sometimes the surrender charge may not be subtracted, usually a paragraph in the memorandum about hwo to calculate</t>
        </r>
      </text>
    </comment>
    <comment ref="C8" authorId="0">
      <text>
        <r>
          <rPr>
            <b/>
            <sz val="9"/>
            <color indexed="81"/>
            <rFont val="Tahoma"/>
            <charset val="1"/>
          </rPr>
          <t>Fox, Kendra:</t>
        </r>
        <r>
          <rPr>
            <sz val="9"/>
            <color indexed="81"/>
            <rFont val="Tahoma"/>
            <charset val="1"/>
          </rPr>
          <t xml:space="preserve">
Premium or Account Value: Contract will list premium or account value with surrender charge description</t>
        </r>
      </text>
    </comment>
    <comment ref="H8" authorId="0">
      <text>
        <r>
          <rPr>
            <b/>
            <sz val="9"/>
            <color indexed="81"/>
            <rFont val="Tahoma"/>
            <charset val="1"/>
          </rPr>
          <t>Fox, Kendra:</t>
        </r>
        <r>
          <rPr>
            <sz val="9"/>
            <color indexed="81"/>
            <rFont val="Tahoma"/>
            <charset val="1"/>
          </rPr>
          <t xml:space="preserve">
Usually found in the contract, amount paid into the annuity.</t>
        </r>
      </text>
    </comment>
    <comment ref="C9" authorId="0">
      <text>
        <r>
          <rPr>
            <b/>
            <sz val="9"/>
            <color indexed="81"/>
            <rFont val="Tahoma"/>
            <charset val="1"/>
          </rPr>
          <t>Fox, Kendra:</t>
        </r>
        <r>
          <rPr>
            <sz val="9"/>
            <color indexed="81"/>
            <rFont val="Tahoma"/>
            <charset val="1"/>
          </rPr>
          <t xml:space="preserve">
Usually listed with surrender charge, not a common feature, 1/12th decrease per month</t>
        </r>
      </text>
    </comment>
    <comment ref="H9" authorId="0">
      <text>
        <r>
          <rPr>
            <b/>
            <sz val="9"/>
            <color indexed="81"/>
            <rFont val="Tahoma"/>
            <charset val="1"/>
          </rPr>
          <t>Fox, Kendra:</t>
        </r>
        <r>
          <rPr>
            <sz val="9"/>
            <color indexed="81"/>
            <rFont val="Tahoma"/>
            <charset val="1"/>
          </rPr>
          <t xml:space="preserve">
Not found in all contracts, test the largest amount. If applies, make sure to enter the Premium Bonus Vesting Rate in chart below. </t>
        </r>
      </text>
    </comment>
    <comment ref="C10" authorId="0">
      <text>
        <r>
          <rPr>
            <b/>
            <sz val="9"/>
            <color indexed="81"/>
            <rFont val="Tahoma"/>
            <charset val="1"/>
          </rPr>
          <t>Fox, Kendra:</t>
        </r>
        <r>
          <rPr>
            <sz val="9"/>
            <color indexed="81"/>
            <rFont val="Tahoma"/>
            <charset val="1"/>
          </rPr>
          <t xml:space="preserve">
Could be listed as a contract fee, admin fee, most fees can be considered in AMF. </t>
        </r>
      </text>
    </comment>
    <comment ref="H10" authorId="0">
      <text>
        <r>
          <rPr>
            <b/>
            <sz val="9"/>
            <color indexed="81"/>
            <rFont val="Tahoma"/>
            <charset val="1"/>
          </rPr>
          <t>Fox, Kendra:</t>
        </r>
        <r>
          <rPr>
            <sz val="9"/>
            <color indexed="81"/>
            <rFont val="Tahoma"/>
            <charset val="1"/>
          </rPr>
          <t xml:space="preserve">
Extra amount of interest that is applied to a certain number of years. Usually found in contract near credit rate information. May not apply to all contracts.</t>
        </r>
      </text>
    </comment>
    <comment ref="J10" authorId="0">
      <text>
        <r>
          <rPr>
            <b/>
            <sz val="9"/>
            <color indexed="81"/>
            <rFont val="Tahoma"/>
            <charset val="1"/>
          </rPr>
          <t>Fox, Kendra:</t>
        </r>
        <r>
          <rPr>
            <sz val="9"/>
            <color indexed="81"/>
            <rFont val="Tahoma"/>
            <charset val="1"/>
          </rPr>
          <t xml:space="preserve">
The number of years the interest bonus applies to.</t>
        </r>
      </text>
    </comment>
    <comment ref="N10" authorId="0">
      <text>
        <r>
          <rPr>
            <b/>
            <sz val="9"/>
            <color indexed="81"/>
            <rFont val="Tahoma"/>
            <charset val="1"/>
          </rPr>
          <t>Fox, Kendra:</t>
        </r>
        <r>
          <rPr>
            <sz val="9"/>
            <color indexed="81"/>
            <rFont val="Tahoma"/>
            <charset val="1"/>
          </rPr>
          <t xml:space="preserve">
Conctract may not have a minimum guaruntee value, related to GMSV.</t>
        </r>
      </text>
    </comment>
    <comment ref="C11" authorId="0">
      <text>
        <r>
          <rPr>
            <b/>
            <sz val="9"/>
            <color indexed="81"/>
            <rFont val="Tahoma"/>
            <charset val="1"/>
          </rPr>
          <t>Fox, Kendra:</t>
        </r>
        <r>
          <rPr>
            <sz val="9"/>
            <color indexed="81"/>
            <rFont val="Tahoma"/>
            <charset val="1"/>
          </rPr>
          <t xml:space="preserve">
If no the AMF will be deducted from the accoutn value at the end of year, if yes the AMF will be deducted at the beginning of year, amount will be deucted from the account value. Usually found with the fee. If no AMF this box does not apply.</t>
        </r>
      </text>
    </comment>
    <comment ref="H11" authorId="0">
      <text>
        <r>
          <rPr>
            <b/>
            <sz val="9"/>
            <color indexed="81"/>
            <rFont val="Tahoma"/>
            <charset val="1"/>
          </rPr>
          <t>Fox, Kendra:</t>
        </r>
        <r>
          <rPr>
            <sz val="9"/>
            <color indexed="81"/>
            <rFont val="Tahoma"/>
            <charset val="1"/>
          </rPr>
          <t xml:space="preserve">
Number of years the contrat will be tested. Usually found in the Memorandum in a table.</t>
        </r>
      </text>
    </comment>
    <comment ref="N11" authorId="0">
      <text>
        <r>
          <rPr>
            <b/>
            <sz val="9"/>
            <color indexed="81"/>
            <rFont val="Tahoma"/>
            <charset val="1"/>
          </rPr>
          <t>Fox, Kendra:</t>
        </r>
        <r>
          <rPr>
            <sz val="9"/>
            <color indexed="81"/>
            <rFont val="Tahoma"/>
            <charset val="1"/>
          </rPr>
          <t xml:space="preserve">
Minimum Credit rate allowed, applies to the Nonforfeiture Value. Usually found in contract. May npt apply to all contracts.</t>
        </r>
      </text>
    </comment>
    <comment ref="C13" authorId="0">
      <text>
        <r>
          <rPr>
            <b/>
            <sz val="9"/>
            <color indexed="81"/>
            <rFont val="Tahoma"/>
            <charset val="1"/>
          </rPr>
          <t>Fox, Kendra:</t>
        </r>
        <r>
          <rPr>
            <sz val="9"/>
            <color indexed="81"/>
            <rFont val="Tahoma"/>
            <charset val="1"/>
          </rPr>
          <t xml:space="preserve">
After entered amount of years, the AMF will not be taken out of the AV-SC column. If no AMF this does not apply.</t>
        </r>
      </text>
    </comment>
    <comment ref="E13" authorId="0">
      <text>
        <r>
          <rPr>
            <b/>
            <sz val="9"/>
            <color indexed="81"/>
            <rFont val="Tahoma"/>
            <charset val="1"/>
          </rPr>
          <t>Fox, Kendra:</t>
        </r>
        <r>
          <rPr>
            <sz val="9"/>
            <color indexed="81"/>
            <rFont val="Tahoma"/>
            <charset val="1"/>
          </rPr>
          <t xml:space="preserve">
The year you want to stop subtracting the AMF from the AV-SC column. Often on the policy's 10th year anniversary.</t>
        </r>
      </text>
    </comment>
    <comment ref="C14" authorId="0">
      <text>
        <r>
          <rPr>
            <b/>
            <sz val="9"/>
            <color indexed="81"/>
            <rFont val="Tahoma"/>
            <charset val="1"/>
          </rPr>
          <t>Fox, Kendra:</t>
        </r>
        <r>
          <rPr>
            <sz val="9"/>
            <color indexed="81"/>
            <rFont val="Tahoma"/>
            <charset val="1"/>
          </rPr>
          <t xml:space="preserve">
The law allows for companies to deduct $50 when calculating the minimum nonforfeiture value. Usually described in a section discussing how compliance tests were performed.</t>
        </r>
      </text>
    </comment>
  </commentList>
</comments>
</file>

<file path=xl/sharedStrings.xml><?xml version="1.0" encoding="utf-8"?>
<sst xmlns="http://schemas.openxmlformats.org/spreadsheetml/2006/main" count="209" uniqueCount="156">
  <si>
    <t>SERFF Tracking #:</t>
  </si>
  <si>
    <t>Retro Rate:</t>
  </si>
  <si>
    <t>GMSV Rate:</t>
  </si>
  <si>
    <t>Credit Rate:</t>
  </si>
  <si>
    <t>Surrender Charge Type:</t>
  </si>
  <si>
    <t>Annual Maintenance Fee:</t>
  </si>
  <si>
    <t>QCR:</t>
  </si>
  <si>
    <t>FPW:</t>
  </si>
  <si>
    <t>Allowed in FS:</t>
  </si>
  <si>
    <t>C/F allowed:</t>
  </si>
  <si>
    <t>Over:</t>
  </si>
  <si>
    <t>Premium Charge:</t>
  </si>
  <si>
    <t>Contract Year</t>
  </si>
  <si>
    <t>Contract</t>
  </si>
  <si>
    <t>Year</t>
  </si>
  <si>
    <t>B.O.Y. Premium</t>
  </si>
  <si>
    <t>Guaranteed</t>
  </si>
  <si>
    <t>Credit Rate</t>
  </si>
  <si>
    <t>B.O.Y.</t>
  </si>
  <si>
    <t>E.O.Y.</t>
  </si>
  <si>
    <t>FW@</t>
  </si>
  <si>
    <t>Surrender</t>
  </si>
  <si>
    <t>Purchased</t>
  </si>
  <si>
    <t>Payment</t>
  </si>
  <si>
    <t>Not Yet WD</t>
  </si>
  <si>
    <t>Penalty Free</t>
  </si>
  <si>
    <t>Amount Utilized</t>
  </si>
  <si>
    <t>E.O.Y</t>
  </si>
  <si>
    <t>Charge</t>
  </si>
  <si>
    <t>AV-SC</t>
  </si>
  <si>
    <t>MV</t>
  </si>
  <si>
    <t>Rate</t>
  </si>
  <si>
    <t>MV Rate</t>
  </si>
  <si>
    <t>+ .01</t>
  </si>
  <si>
    <t>Retro</t>
  </si>
  <si>
    <t>Min NFV</t>
  </si>
  <si>
    <t>Excess</t>
  </si>
  <si>
    <t>A-B</t>
  </si>
  <si>
    <t>Retrospective Test</t>
  </si>
  <si>
    <t>Prospective Test</t>
  </si>
  <si>
    <t>Prospective</t>
  </si>
  <si>
    <t>Traditional Accumulation</t>
  </si>
  <si>
    <t>GuarVal</t>
  </si>
  <si>
    <t>at Maturity</t>
  </si>
  <si>
    <t>End of Year Values</t>
  </si>
  <si>
    <t>Max SC%</t>
  </si>
  <si>
    <t>W/O 10%</t>
  </si>
  <si>
    <t>Prosp</t>
  </si>
  <si>
    <t>W/ 10%</t>
  </si>
  <si>
    <t>Misc.</t>
  </si>
  <si>
    <t>Premium Bonus:</t>
  </si>
  <si>
    <t>Premium:</t>
  </si>
  <si>
    <t>Years</t>
  </si>
  <si>
    <t>N</t>
  </si>
  <si>
    <t>Number of Years</t>
  </si>
  <si>
    <t>Charge %</t>
  </si>
  <si>
    <t>Cum Max:</t>
  </si>
  <si>
    <t>AMF on Maturity Value:</t>
  </si>
  <si>
    <t>Interest Bonus:</t>
  </si>
  <si>
    <t xml:space="preserve">Retrospective: </t>
  </si>
  <si>
    <t>B.O.Y. Prospective:</t>
  </si>
  <si>
    <t>E.O.Y. Prospective:</t>
  </si>
  <si>
    <t>Instructions</t>
  </si>
  <si>
    <t>1)</t>
  </si>
  <si>
    <t>1a)</t>
  </si>
  <si>
    <t>Fill in the Retro Rate.</t>
  </si>
  <si>
    <t>1b)</t>
  </si>
  <si>
    <t>1c)</t>
  </si>
  <si>
    <t>Fill in the appropriate GMSV Rate.</t>
  </si>
  <si>
    <t>1d)</t>
  </si>
  <si>
    <t>Click on the drop down box to choose the Surrender Charge Type.</t>
  </si>
  <si>
    <t>1e)</t>
  </si>
  <si>
    <t>Enter the Annual Maintenance fee if applicable.</t>
  </si>
  <si>
    <t>1f)</t>
  </si>
  <si>
    <t>1g)</t>
  </si>
  <si>
    <t>1h)</t>
  </si>
  <si>
    <t>1i)</t>
  </si>
  <si>
    <t>Enter the correct percent for the Cumulative Max.</t>
  </si>
  <si>
    <t>1j)</t>
  </si>
  <si>
    <t>1k)</t>
  </si>
  <si>
    <t>Enter the percent of Premium Charge over the number of years. Once you have done that the Quarterly rate will automatically calculate.</t>
  </si>
  <si>
    <t>1l)</t>
  </si>
  <si>
    <t>Fill in the Premium amount for the annuity.</t>
  </si>
  <si>
    <t>FPW Amt based on:</t>
  </si>
  <si>
    <t>Value</t>
  </si>
  <si>
    <t>Premium A.V.</t>
  </si>
  <si>
    <t>Premium Bonus A.V.</t>
  </si>
  <si>
    <t>Premium Bonus</t>
  </si>
  <si>
    <t>Vesting Rate</t>
  </si>
  <si>
    <t>E.O.Y. Cash</t>
  </si>
  <si>
    <t>B.O.Y. Cash</t>
  </si>
  <si>
    <t>On What Year:</t>
  </si>
  <si>
    <t>Enter the Percent of Free Partial Withdrawal.</t>
  </si>
  <si>
    <t>Select E.O.Y. or B.O.Y. Account Values to apply the free partial withdrawal percentages.</t>
  </si>
  <si>
    <t>1m)</t>
  </si>
  <si>
    <t>1n)</t>
  </si>
  <si>
    <t>1o)</t>
  </si>
  <si>
    <t>1p)</t>
  </si>
  <si>
    <t>1q)</t>
  </si>
  <si>
    <t>1r)</t>
  </si>
  <si>
    <t>1s)</t>
  </si>
  <si>
    <t>In the chart, fill in the premium bonus rate or leave blank or enter zero if not applicable</t>
  </si>
  <si>
    <t>1t)</t>
  </si>
  <si>
    <t>In the chart, enter the surrender charge for each year.</t>
  </si>
  <si>
    <t>2)</t>
  </si>
  <si>
    <t>Check the test boxes in the upper right to verify that all tests have passed!</t>
  </si>
  <si>
    <t>Enter the Credit Rate; the QCR will automatically calculate based on the credit rate you enter.</t>
  </si>
  <si>
    <t>1u)</t>
  </si>
  <si>
    <t>Click "Y" for yes or "N" for no in the drop down box if the partial withdrawals can be carried forward.</t>
  </si>
  <si>
    <t>Click "Y" for yes or "N" for no in the drop down box to adjust whether $50 is subtracted from the Nonforfeiture Value.</t>
  </si>
  <si>
    <t>Click "Y" for yes or "N" for no in the drop down box to select whether free partial withdrawals are allowed in full surrender.</t>
  </si>
  <si>
    <t>Apply Int Bonus to First __ Yrs:</t>
  </si>
  <si>
    <t>FPW on First Year?</t>
  </si>
  <si>
    <t>Enter the Guaranteed Minimum Credit Rate.</t>
  </si>
  <si>
    <t>Click "Y" for yes and "N" for no to select whether the free partial withdrawal applies to the first year.</t>
  </si>
  <si>
    <t>1v)</t>
  </si>
  <si>
    <t>1w)</t>
  </si>
  <si>
    <t>1x)</t>
  </si>
  <si>
    <t>Guar Minimum Credit Rate:</t>
  </si>
  <si>
    <t>A.V.</t>
  </si>
  <si>
    <t xml:space="preserve">B.O.Y Surrender </t>
  </si>
  <si>
    <t>E.O.Y. Surrender</t>
  </si>
  <si>
    <t>Monthly decrease in SC?</t>
  </si>
  <si>
    <t>Subtract $50 in Min NFV?</t>
  </si>
  <si>
    <t>E.O.Y. NFL</t>
  </si>
  <si>
    <t>of year account value minus the surrender charge.</t>
  </si>
  <si>
    <t>Click "Y" for yes or "N" for no in the drop down box for the AMF on Maintenance Fee if there is no Fee charged on the maturity end</t>
  </si>
  <si>
    <t>Min Surrender</t>
  </si>
  <si>
    <t>E.O.Y. Guaranteed</t>
  </si>
  <si>
    <t>B.O.Y. Guaranteed</t>
  </si>
  <si>
    <t>GMSV Factor:</t>
  </si>
  <si>
    <t>Fill in the GMSV Factor.</t>
  </si>
  <si>
    <t>Fill in the number of contract years</t>
  </si>
  <si>
    <t>1aa)</t>
  </si>
  <si>
    <t>1z)</t>
  </si>
  <si>
    <t>1y)</t>
  </si>
  <si>
    <t>Fill in all gray boxes with the appropriate values according to your specific annuity.</t>
  </si>
  <si>
    <t>Insert the year you want to stop subtracting the AMF from the Account Values minus the Surrender Charge.</t>
  </si>
  <si>
    <t>Minimum Guarantee?</t>
  </si>
  <si>
    <t>Y</t>
  </si>
  <si>
    <t>AMF at Policy Anniversary:</t>
  </si>
  <si>
    <t>YBMF</t>
  </si>
  <si>
    <t>YEMF</t>
  </si>
  <si>
    <t>Quarterly PC:</t>
  </si>
  <si>
    <t>GMAV - SC for GMSV?</t>
  </si>
  <si>
    <t>Click "Y" for yes and "N" for no to select whether there is a guaranteed minimum value in the contract.</t>
  </si>
  <si>
    <t>Click "Y" for yes or "N" for no in the drop down box to select whether the AMF is applied on the policy anniversary.</t>
  </si>
  <si>
    <t>Click "Y" for yes and "N" for no in the drop down box if the Surrender Charge should be subtracted from GMAV when calculating the GMSV.</t>
  </si>
  <si>
    <t>B.O.Y. Account Value</t>
  </si>
  <si>
    <t>[Company Name]</t>
  </si>
  <si>
    <t>[Enter Number Here]</t>
  </si>
  <si>
    <t>Premium</t>
  </si>
  <si>
    <t>Enter the percent of the premium bonus to apply. Test maximum percentage.</t>
  </si>
  <si>
    <t>Enter the interest bonus percentage and the amount of years the interest bonus applies to. Test maximum and minimum value, testing may vary.</t>
  </si>
  <si>
    <t xml:space="preserve">Three tests that must pass certain guidelines are the retrospective, Beginning of Year prospective and the End of Year prospective tests.  Since an actuary must perform these tests to confirm that the deferred annuity meets appropriate guidelines, please complete the Deferred Annuity Template with any new filing.  Completing this template will ensure the company provides all the information necessary for a review and will expedite the Department’s review of this product.  </t>
  </si>
  <si>
    <t xml:space="preserve">09/01/2015 edition </t>
  </si>
</sst>
</file>

<file path=xl/styles.xml><?xml version="1.0" encoding="utf-8"?>
<styleSheet xmlns="http://schemas.openxmlformats.org/spreadsheetml/2006/main">
  <numFmts count="7">
    <numFmt numFmtId="44" formatCode="_(&quot;$&quot;* #,##0.00_);_(&quot;$&quot;* \(#,##0.00\);_(&quot;$&quot;* &quot;-&quot;??_);_(@_)"/>
    <numFmt numFmtId="43" formatCode="_(* #,##0.00_);_(* \(#,##0.00\);_(* &quot;-&quot;??_);_(@_)"/>
    <numFmt numFmtId="164" formatCode="&quot;$&quot;#,##0"/>
    <numFmt numFmtId="165" formatCode="0.000000"/>
    <numFmt numFmtId="166" formatCode="&quot;$&quot;#,##0.00"/>
    <numFmt numFmtId="167" formatCode="0.0000"/>
    <numFmt numFmtId="168" formatCode="0.0%"/>
  </numFmts>
  <fonts count="23">
    <font>
      <sz val="11"/>
      <color theme="1"/>
      <name val="Calibri"/>
      <family val="2"/>
      <scheme val="minor"/>
    </font>
    <font>
      <sz val="11"/>
      <color theme="0"/>
      <name val="Calibri"/>
      <family val="2"/>
      <scheme val="minor"/>
    </font>
    <font>
      <sz val="12"/>
      <color theme="1"/>
      <name val="Calibri"/>
      <family val="2"/>
      <scheme val="minor"/>
    </font>
    <font>
      <sz val="16"/>
      <color theme="1"/>
      <name val="Calibri"/>
      <family val="2"/>
      <scheme val="minor"/>
    </font>
    <font>
      <sz val="22"/>
      <color theme="6" tint="-0.499984740745262"/>
      <name val="Calibri"/>
      <family val="2"/>
      <scheme val="minor"/>
    </font>
    <font>
      <sz val="12"/>
      <name val="Calibri"/>
      <family val="2"/>
      <scheme val="minor"/>
    </font>
    <font>
      <b/>
      <sz val="14"/>
      <color theme="1"/>
      <name val="Calibri"/>
      <family val="2"/>
      <scheme val="minor"/>
    </font>
    <font>
      <b/>
      <sz val="13"/>
      <color theme="1"/>
      <name val="Calibri"/>
      <family val="2"/>
      <scheme val="minor"/>
    </font>
    <font>
      <sz val="11"/>
      <color theme="1"/>
      <name val="Calibri"/>
      <family val="2"/>
      <scheme val="minor"/>
    </font>
    <font>
      <sz val="11"/>
      <name val="Calibri"/>
      <family val="2"/>
      <scheme val="minor"/>
    </font>
    <font>
      <b/>
      <sz val="12"/>
      <color theme="1"/>
      <name val="Calibri"/>
      <family val="2"/>
      <scheme val="minor"/>
    </font>
    <font>
      <sz val="16"/>
      <name val="Calibri"/>
      <family val="2"/>
      <scheme val="minor"/>
    </font>
    <font>
      <sz val="12"/>
      <color rgb="FF222222"/>
      <name val="Calibri"/>
      <family val="2"/>
      <scheme val="minor"/>
    </font>
    <font>
      <sz val="14"/>
      <color theme="1"/>
      <name val="Calibri"/>
      <family val="2"/>
      <scheme val="minor"/>
    </font>
    <font>
      <sz val="11"/>
      <color theme="1"/>
      <name val="Book Antiqua"/>
      <family val="1"/>
    </font>
    <font>
      <b/>
      <sz val="14"/>
      <color theme="1"/>
      <name val="Book Antiqua"/>
      <family val="1"/>
    </font>
    <font>
      <sz val="14"/>
      <color theme="1"/>
      <name val="Book Antiqua"/>
      <family val="1"/>
    </font>
    <font>
      <b/>
      <sz val="12"/>
      <color theme="1"/>
      <name val="Book Antiqua"/>
      <family val="1"/>
    </font>
    <font>
      <sz val="12"/>
      <color theme="1"/>
      <name val="Book Antiqua"/>
      <family val="1"/>
    </font>
    <font>
      <sz val="14"/>
      <name val="Calibri"/>
      <family val="2"/>
      <scheme val="minor"/>
    </font>
    <font>
      <u/>
      <sz val="20"/>
      <color theme="1"/>
      <name val="Berlin Sans FB Demi"/>
      <family val="2"/>
    </font>
    <font>
      <sz val="9"/>
      <color indexed="81"/>
      <name val="Tahoma"/>
      <charset val="1"/>
    </font>
    <font>
      <b/>
      <sz val="9"/>
      <color indexed="81"/>
      <name val="Tahoma"/>
      <charset val="1"/>
    </font>
  </fonts>
  <fills count="8">
    <fill>
      <patternFill patternType="none"/>
    </fill>
    <fill>
      <patternFill patternType="gray125"/>
    </fill>
    <fill>
      <patternFill patternType="solid">
        <fgColor theme="6"/>
      </patternFill>
    </fill>
    <fill>
      <patternFill patternType="solid">
        <fgColor theme="0" tint="-0.249977111117893"/>
        <bgColor indexed="64"/>
      </patternFill>
    </fill>
    <fill>
      <patternFill patternType="solid">
        <fgColor theme="6" tint="0.39997558519241921"/>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top style="thin">
        <color indexed="64"/>
      </top>
      <bottom style="thin">
        <color indexed="64"/>
      </bottom>
      <diagonal/>
    </border>
    <border>
      <left/>
      <right style="thin">
        <color indexed="64"/>
      </right>
      <top/>
      <bottom/>
      <diagonal/>
    </border>
  </borders>
  <cellStyleXfs count="5">
    <xf numFmtId="0" fontId="0" fillId="0" borderId="0"/>
    <xf numFmtId="0" fontId="1" fillId="2" borderId="0" applyNumberFormat="0" applyBorder="0" applyAlignment="0" applyProtection="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cellStyleXfs>
  <cellXfs count="119">
    <xf numFmtId="0" fontId="0" fillId="0" borderId="0" xfId="0"/>
    <xf numFmtId="0" fontId="2" fillId="0" borderId="0" xfId="0" applyFont="1"/>
    <xf numFmtId="0" fontId="2" fillId="0" borderId="0" xfId="0" applyFont="1" applyBorder="1"/>
    <xf numFmtId="0" fontId="2" fillId="0" borderId="0"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3" xfId="0" applyFont="1" applyFill="1" applyBorder="1" applyAlignment="1">
      <alignment horizontal="center" vertical="center"/>
    </xf>
    <xf numFmtId="0" fontId="7" fillId="0" borderId="0" xfId="0" applyFont="1" applyFill="1" applyBorder="1" applyAlignment="1">
      <alignment horizontal="center" vertical="center"/>
    </xf>
    <xf numFmtId="0" fontId="2" fillId="0" borderId="4" xfId="0" applyFont="1" applyBorder="1"/>
    <xf numFmtId="0" fontId="5" fillId="4" borderId="9" xfId="1" applyFont="1" applyFill="1" applyBorder="1"/>
    <xf numFmtId="0" fontId="5" fillId="4" borderId="1" xfId="1" applyFont="1" applyFill="1" applyBorder="1"/>
    <xf numFmtId="164" fontId="2" fillId="0" borderId="0" xfId="0" applyNumberFormat="1" applyFont="1"/>
    <xf numFmtId="9" fontId="2" fillId="0" borderId="0" xfId="4" applyFont="1"/>
    <xf numFmtId="166" fontId="2" fillId="0" borderId="0" xfId="0" applyNumberFormat="1" applyFont="1"/>
    <xf numFmtId="10" fontId="0" fillId="0" borderId="0" xfId="4" applyNumberFormat="1" applyFont="1"/>
    <xf numFmtId="0" fontId="5" fillId="0" borderId="0" xfId="1" applyFont="1" applyFill="1" applyBorder="1" applyAlignment="1"/>
    <xf numFmtId="166" fontId="9" fillId="0" borderId="0" xfId="3" applyNumberFormat="1" applyFont="1"/>
    <xf numFmtId="0" fontId="2" fillId="5" borderId="0" xfId="0" applyFont="1" applyFill="1" applyBorder="1" applyAlignment="1">
      <alignment horizontal="center" vertical="center"/>
    </xf>
    <xf numFmtId="0" fontId="7" fillId="0" borderId="13" xfId="0" applyFont="1" applyFill="1" applyBorder="1" applyAlignment="1">
      <alignment vertical="center"/>
    </xf>
    <xf numFmtId="0" fontId="5" fillId="0" borderId="0" xfId="1" applyFont="1" applyFill="1" applyBorder="1" applyAlignment="1">
      <alignment horizontal="left"/>
    </xf>
    <xf numFmtId="0" fontId="0" fillId="0" borderId="0" xfId="0" applyFont="1"/>
    <xf numFmtId="0" fontId="11" fillId="0" borderId="0" xfId="0" applyFont="1"/>
    <xf numFmtId="0" fontId="9" fillId="0" borderId="0" xfId="0" applyFont="1"/>
    <xf numFmtId="0" fontId="2" fillId="4" borderId="1" xfId="0" applyFont="1" applyFill="1" applyBorder="1" applyAlignment="1">
      <alignment horizontal="center" vertical="center"/>
    </xf>
    <xf numFmtId="0" fontId="0" fillId="5" borderId="0" xfId="0" applyFont="1" applyFill="1"/>
    <xf numFmtId="0" fontId="0" fillId="0" borderId="0" xfId="0" applyFont="1" applyFill="1"/>
    <xf numFmtId="164" fontId="0" fillId="0" borderId="0" xfId="0" applyNumberFormat="1" applyFont="1"/>
    <xf numFmtId="2" fontId="0" fillId="0" borderId="0" xfId="0" applyNumberFormat="1" applyFont="1"/>
    <xf numFmtId="1" fontId="0" fillId="0" borderId="0" xfId="0" applyNumberFormat="1" applyFont="1"/>
    <xf numFmtId="10" fontId="0" fillId="0" borderId="0" xfId="0" applyNumberFormat="1" applyFont="1"/>
    <xf numFmtId="166" fontId="0" fillId="0" borderId="0" xfId="0" applyNumberFormat="1" applyFont="1"/>
    <xf numFmtId="9" fontId="0" fillId="0" borderId="0" xfId="4" applyFont="1"/>
    <xf numFmtId="0" fontId="12" fillId="0" borderId="0" xfId="0" applyFont="1" applyAlignment="1">
      <alignment vertical="center"/>
    </xf>
    <xf numFmtId="0" fontId="10" fillId="3" borderId="1" xfId="0" applyFont="1" applyFill="1" applyBorder="1" applyAlignment="1">
      <alignment horizontal="center"/>
    </xf>
    <xf numFmtId="164" fontId="10" fillId="3" borderId="1" xfId="0" applyNumberFormat="1" applyFont="1" applyFill="1" applyBorder="1" applyAlignment="1">
      <alignment horizontal="center"/>
    </xf>
    <xf numFmtId="166" fontId="0" fillId="0" borderId="0" xfId="0" applyNumberFormat="1" applyFont="1" applyFill="1" applyBorder="1" applyAlignment="1">
      <alignment horizontal="right" vertical="center"/>
    </xf>
    <xf numFmtId="167" fontId="0" fillId="0" borderId="0" xfId="0" applyNumberFormat="1" applyFont="1"/>
    <xf numFmtId="166" fontId="0" fillId="0" borderId="0" xfId="2" applyNumberFormat="1" applyFont="1" applyFill="1" applyBorder="1" applyAlignment="1">
      <alignment horizontal="right" vertical="center"/>
    </xf>
    <xf numFmtId="0" fontId="6" fillId="0" borderId="0" xfId="0" applyFont="1" applyBorder="1" applyAlignment="1">
      <alignment horizontal="center"/>
    </xf>
    <xf numFmtId="164" fontId="0" fillId="0" borderId="0" xfId="0" applyNumberFormat="1"/>
    <xf numFmtId="0" fontId="5" fillId="0" borderId="0" xfId="1" applyFont="1" applyFill="1" applyBorder="1"/>
    <xf numFmtId="9" fontId="2" fillId="0" borderId="0" xfId="0" applyNumberFormat="1" applyFont="1" applyFill="1" applyBorder="1"/>
    <xf numFmtId="2" fontId="2" fillId="6" borderId="1" xfId="4" applyNumberFormat="1" applyFont="1" applyFill="1" applyBorder="1"/>
    <xf numFmtId="0" fontId="2" fillId="4" borderId="1" xfId="0" applyFont="1" applyFill="1" applyBorder="1"/>
    <xf numFmtId="9" fontId="0" fillId="0" borderId="0" xfId="4" applyFont="1" applyFill="1"/>
    <xf numFmtId="166" fontId="0" fillId="0" borderId="0" xfId="3" applyNumberFormat="1" applyFont="1"/>
    <xf numFmtId="0" fontId="2" fillId="4" borderId="9" xfId="0" applyFont="1" applyFill="1" applyBorder="1" applyAlignment="1">
      <alignment horizontal="left"/>
    </xf>
    <xf numFmtId="166" fontId="0" fillId="0" borderId="0" xfId="4" applyNumberFormat="1" applyFont="1"/>
    <xf numFmtId="0" fontId="2" fillId="0" borderId="0" xfId="0" applyFont="1" applyFill="1" applyBorder="1"/>
    <xf numFmtId="166" fontId="2" fillId="4" borderId="8" xfId="0" applyNumberFormat="1" applyFont="1" applyFill="1" applyBorder="1" applyAlignment="1">
      <alignment horizontal="left"/>
    </xf>
    <xf numFmtId="0" fontId="2" fillId="4" borderId="9" xfId="0" applyFont="1" applyFill="1" applyBorder="1" applyAlignment="1">
      <alignment horizontal="center"/>
    </xf>
    <xf numFmtId="0" fontId="14" fillId="0" borderId="0" xfId="0" applyFont="1"/>
    <xf numFmtId="0" fontId="15" fillId="7" borderId="1" xfId="0" applyFont="1" applyFill="1" applyBorder="1" applyAlignment="1">
      <alignment horizontal="right"/>
    </xf>
    <xf numFmtId="0" fontId="16" fillId="0" borderId="0" xfId="0" applyFont="1" applyAlignment="1"/>
    <xf numFmtId="0" fontId="15" fillId="0" borderId="0" xfId="0" applyFont="1" applyAlignment="1">
      <alignment horizontal="right"/>
    </xf>
    <xf numFmtId="0" fontId="17" fillId="7" borderId="9" xfId="0" applyFont="1" applyFill="1" applyBorder="1" applyAlignment="1">
      <alignment horizontal="right"/>
    </xf>
    <xf numFmtId="0" fontId="17" fillId="7" borderId="10" xfId="0" applyFont="1" applyFill="1" applyBorder="1" applyAlignment="1">
      <alignment horizontal="right"/>
    </xf>
    <xf numFmtId="0" fontId="17" fillId="7" borderId="8" xfId="0" applyFont="1" applyFill="1" applyBorder="1" applyAlignment="1">
      <alignment horizontal="right"/>
    </xf>
    <xf numFmtId="0" fontId="17" fillId="0" borderId="0" xfId="0" applyFont="1" applyAlignment="1">
      <alignment horizontal="right"/>
    </xf>
    <xf numFmtId="0" fontId="18" fillId="0" borderId="0" xfId="0" applyFont="1" applyAlignment="1"/>
    <xf numFmtId="0" fontId="19" fillId="4" borderId="2" xfId="1" applyFont="1" applyFill="1" applyBorder="1" applyAlignment="1">
      <alignment horizontal="left"/>
    </xf>
    <xf numFmtId="0" fontId="19" fillId="4" borderId="7" xfId="1" applyFont="1" applyFill="1" applyBorder="1" applyAlignment="1">
      <alignment horizontal="left"/>
    </xf>
    <xf numFmtId="0" fontId="19" fillId="4" borderId="6" xfId="1" applyFont="1" applyFill="1" applyBorder="1" applyAlignment="1">
      <alignment horizontal="left"/>
    </xf>
    <xf numFmtId="0" fontId="19" fillId="4" borderId="9" xfId="1" applyFont="1" applyFill="1" applyBorder="1"/>
    <xf numFmtId="0" fontId="19" fillId="4" borderId="10" xfId="1" applyFont="1" applyFill="1" applyBorder="1"/>
    <xf numFmtId="0" fontId="19" fillId="4" borderId="8" xfId="1" applyFont="1" applyFill="1" applyBorder="1"/>
    <xf numFmtId="0" fontId="13" fillId="4" borderId="10" xfId="0" applyFont="1" applyFill="1" applyBorder="1"/>
    <xf numFmtId="0" fontId="19" fillId="4" borderId="2" xfId="1" applyFont="1" applyFill="1" applyBorder="1"/>
    <xf numFmtId="0" fontId="13" fillId="0" borderId="0" xfId="0" applyFont="1"/>
    <xf numFmtId="0" fontId="19" fillId="0" borderId="0" xfId="1" applyFont="1" applyFill="1" applyBorder="1"/>
    <xf numFmtId="0" fontId="13" fillId="4" borderId="2" xfId="0" applyFont="1" applyFill="1" applyBorder="1" applyAlignment="1">
      <alignment horizontal="left"/>
    </xf>
    <xf numFmtId="166" fontId="13" fillId="4" borderId="3" xfId="0" applyNumberFormat="1" applyFont="1" applyFill="1" applyBorder="1" applyAlignment="1"/>
    <xf numFmtId="0" fontId="19" fillId="4" borderId="4" xfId="1" applyFont="1" applyFill="1" applyBorder="1" applyAlignment="1"/>
    <xf numFmtId="0" fontId="14" fillId="0" borderId="0" xfId="0" applyFont="1" applyBorder="1" applyAlignment="1">
      <alignment horizontal="left"/>
    </xf>
    <xf numFmtId="0" fontId="14" fillId="0" borderId="0" xfId="0" applyFont="1" applyAlignment="1">
      <alignment horizontal="left"/>
    </xf>
    <xf numFmtId="165" fontId="2" fillId="6" borderId="7" xfId="0" applyNumberFormat="1" applyFont="1" applyFill="1" applyBorder="1"/>
    <xf numFmtId="0" fontId="14" fillId="0" borderId="0" xfId="0" applyFont="1" applyAlignment="1">
      <alignment horizontal="left"/>
    </xf>
    <xf numFmtId="0" fontId="14" fillId="0" borderId="0" xfId="0" applyFont="1"/>
    <xf numFmtId="0" fontId="19" fillId="4" borderId="6" xfId="1" applyFont="1" applyFill="1" applyBorder="1" applyAlignment="1">
      <alignment horizontal="left"/>
    </xf>
    <xf numFmtId="0" fontId="2" fillId="3" borderId="1" xfId="0" applyFont="1" applyFill="1" applyBorder="1" applyProtection="1">
      <protection locked="0"/>
    </xf>
    <xf numFmtId="10" fontId="2" fillId="3" borderId="12" xfId="0" applyNumberFormat="1" applyFont="1" applyFill="1" applyBorder="1" applyProtection="1">
      <protection locked="0"/>
    </xf>
    <xf numFmtId="168" fontId="2" fillId="3" borderId="7" xfId="0" applyNumberFormat="1" applyFont="1" applyFill="1" applyBorder="1" applyProtection="1">
      <protection locked="0"/>
    </xf>
    <xf numFmtId="0" fontId="2" fillId="3" borderId="7" xfId="0" applyFont="1" applyFill="1" applyBorder="1" applyProtection="1">
      <protection locked="0"/>
    </xf>
    <xf numFmtId="9" fontId="2" fillId="3" borderId="7" xfId="4" applyFont="1" applyFill="1" applyBorder="1" applyProtection="1">
      <protection locked="0"/>
    </xf>
    <xf numFmtId="9" fontId="2" fillId="3" borderId="0" xfId="4" applyFont="1" applyFill="1" applyProtection="1">
      <protection locked="0"/>
    </xf>
    <xf numFmtId="49" fontId="2" fillId="3" borderId="12" xfId="0" applyNumberFormat="1" applyFont="1" applyFill="1" applyBorder="1" applyProtection="1">
      <protection locked="0"/>
    </xf>
    <xf numFmtId="10" fontId="2" fillId="3" borderId="7" xfId="0" applyNumberFormat="1" applyFont="1" applyFill="1" applyBorder="1" applyProtection="1">
      <protection locked="0"/>
    </xf>
    <xf numFmtId="44" fontId="2" fillId="3" borderId="1" xfId="3" applyFont="1" applyFill="1" applyBorder="1" applyProtection="1">
      <protection locked="0"/>
    </xf>
    <xf numFmtId="10" fontId="2" fillId="3" borderId="12" xfId="4" applyNumberFormat="1" applyFont="1" applyFill="1" applyBorder="1" applyProtection="1">
      <protection locked="0"/>
    </xf>
    <xf numFmtId="10" fontId="2" fillId="3" borderId="1" xfId="4" applyNumberFormat="1" applyFont="1" applyFill="1" applyBorder="1" applyProtection="1">
      <protection locked="0"/>
    </xf>
    <xf numFmtId="0" fontId="5" fillId="3" borderId="1" xfId="1" applyFont="1" applyFill="1" applyBorder="1" applyProtection="1">
      <protection locked="0"/>
    </xf>
    <xf numFmtId="0" fontId="2" fillId="3" borderId="6" xfId="0" applyFont="1" applyFill="1" applyBorder="1" applyProtection="1">
      <protection locked="0"/>
    </xf>
    <xf numFmtId="9" fontId="2" fillId="3" borderId="7" xfId="0" applyNumberFormat="1" applyFont="1" applyFill="1" applyBorder="1" applyProtection="1">
      <protection locked="0"/>
    </xf>
    <xf numFmtId="0" fontId="2" fillId="0" borderId="0" xfId="0" applyFont="1" applyFill="1" applyBorder="1" applyProtection="1"/>
    <xf numFmtId="0" fontId="2" fillId="0" borderId="0" xfId="0" applyFont="1" applyProtection="1"/>
    <xf numFmtId="9" fontId="0" fillId="0" borderId="0" xfId="4" applyFont="1" applyProtection="1">
      <protection locked="0"/>
    </xf>
    <xf numFmtId="10" fontId="0" fillId="0" borderId="0" xfId="4" applyNumberFormat="1" applyFont="1" applyProtection="1">
      <protection locked="0"/>
    </xf>
    <xf numFmtId="0" fontId="0" fillId="0" borderId="0" xfId="0" applyFont="1" applyProtection="1">
      <protection locked="0"/>
    </xf>
    <xf numFmtId="166" fontId="0" fillId="0" borderId="0" xfId="0" applyNumberFormat="1"/>
    <xf numFmtId="0" fontId="14" fillId="0" borderId="0" xfId="0" applyFont="1"/>
    <xf numFmtId="0" fontId="14" fillId="0" borderId="3" xfId="0" applyFont="1" applyBorder="1" applyAlignment="1">
      <alignment horizontal="left"/>
    </xf>
    <xf numFmtId="0" fontId="14" fillId="0" borderId="0" xfId="0" applyFont="1" applyAlignment="1">
      <alignment horizontal="left"/>
    </xf>
    <xf numFmtId="0" fontId="20" fillId="7" borderId="6" xfId="0" applyFont="1" applyFill="1" applyBorder="1" applyAlignment="1">
      <alignment horizontal="center"/>
    </xf>
    <xf numFmtId="0" fontId="20" fillId="7" borderId="12" xfId="0" applyFont="1" applyFill="1" applyBorder="1" applyAlignment="1">
      <alignment horizontal="center"/>
    </xf>
    <xf numFmtId="0" fontId="20" fillId="7" borderId="7" xfId="0" applyFont="1" applyFill="1" applyBorder="1" applyAlignment="1">
      <alignment horizontal="center"/>
    </xf>
    <xf numFmtId="0" fontId="14" fillId="0" borderId="0" xfId="0" applyFont="1"/>
    <xf numFmtId="0" fontId="14" fillId="0" borderId="0" xfId="0" applyFont="1" applyAlignment="1">
      <alignment horizontal="left" wrapText="1"/>
    </xf>
    <xf numFmtId="0" fontId="4" fillId="0" borderId="0" xfId="0" applyFont="1" applyAlignment="1" applyProtection="1">
      <alignment horizontal="center" vertical="center"/>
      <protection locked="0"/>
    </xf>
    <xf numFmtId="0" fontId="3" fillId="0" borderId="0" xfId="0" applyFont="1" applyAlignment="1">
      <alignment horizontal="center" vertical="center"/>
    </xf>
    <xf numFmtId="0" fontId="0" fillId="0" borderId="0" xfId="0" applyFont="1" applyAlignment="1" applyProtection="1">
      <alignment horizontal="center"/>
      <protection locked="0"/>
    </xf>
    <xf numFmtId="0" fontId="19" fillId="4" borderId="2" xfId="1" applyFont="1" applyFill="1" applyBorder="1" applyAlignment="1">
      <alignment horizontal="left"/>
    </xf>
    <xf numFmtId="0" fontId="19" fillId="4" borderId="5" xfId="1" applyFont="1" applyFill="1" applyBorder="1" applyAlignment="1">
      <alignment horizontal="left"/>
    </xf>
    <xf numFmtId="0" fontId="2" fillId="0" borderId="0" xfId="0" applyFont="1" applyFill="1" applyBorder="1" applyAlignment="1">
      <alignment horizontal="center"/>
    </xf>
    <xf numFmtId="0" fontId="6" fillId="0" borderId="11" xfId="0" applyFont="1" applyBorder="1" applyAlignment="1">
      <alignment horizontal="center"/>
    </xf>
    <xf numFmtId="0" fontId="19" fillId="4" borderId="6" xfId="1" applyFont="1" applyFill="1" applyBorder="1" applyAlignment="1">
      <alignment horizontal="left"/>
    </xf>
    <xf numFmtId="0" fontId="19" fillId="4" borderId="7" xfId="1" applyFont="1" applyFill="1" applyBorder="1" applyAlignment="1">
      <alignment horizontal="left"/>
    </xf>
  </cellXfs>
  <cellStyles count="5">
    <cellStyle name="Accent3" xfId="1" builtinId="37"/>
    <cellStyle name="Comma" xfId="2" builtinId="3"/>
    <cellStyle name="Currency" xfId="3" builtinId="4"/>
    <cellStyle name="Normal" xfId="0" builtinId="0"/>
    <cellStyle name="Percent" xfId="4" builtinId="5"/>
  </cellStyles>
  <dxfs count="6">
    <dxf>
      <fill>
        <patternFill>
          <bgColor theme="0" tint="-0.34998626667073579"/>
        </patternFill>
      </fill>
    </dxf>
    <dxf>
      <fill>
        <patternFill>
          <bgColor theme="0" tint="-0.34998626667073579"/>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S36"/>
  <sheetViews>
    <sheetView tabSelected="1" topLeftCell="A25" workbookViewId="0">
      <selection activeCell="A36" sqref="A36"/>
    </sheetView>
  </sheetViews>
  <sheetFormatPr defaultRowHeight="14.4"/>
  <cols>
    <col min="1" max="1" width="8" customWidth="1"/>
    <col min="2" max="2" width="10" customWidth="1"/>
    <col min="3" max="3" width="11.6640625" customWidth="1"/>
    <col min="4" max="4" width="17.109375" customWidth="1"/>
    <col min="5" max="5" width="16" customWidth="1"/>
    <col min="6" max="6" width="17.6640625" customWidth="1"/>
    <col min="7" max="7" width="11.109375" customWidth="1"/>
    <col min="8" max="8" width="21" customWidth="1"/>
  </cols>
  <sheetData>
    <row r="1" spans="1:19" ht="21.75" customHeight="1">
      <c r="A1" s="105" t="s">
        <v>62</v>
      </c>
      <c r="B1" s="106"/>
      <c r="C1" s="106"/>
      <c r="D1" s="106"/>
      <c r="E1" s="106"/>
      <c r="F1" s="107"/>
      <c r="G1" s="54"/>
      <c r="H1" s="54"/>
    </row>
    <row r="2" spans="1:19" ht="16.5" customHeight="1">
      <c r="A2" s="102"/>
      <c r="B2" s="54"/>
      <c r="C2" s="54"/>
      <c r="D2" s="54"/>
      <c r="E2" s="54"/>
      <c r="F2" s="54"/>
      <c r="G2" s="54"/>
      <c r="H2" s="54"/>
    </row>
    <row r="3" spans="1:19" ht="66" customHeight="1">
      <c r="A3" s="109" t="s">
        <v>154</v>
      </c>
      <c r="B3" s="109"/>
      <c r="C3" s="109"/>
      <c r="D3" s="109"/>
      <c r="E3" s="109"/>
      <c r="F3" s="109"/>
      <c r="G3" s="109"/>
      <c r="H3" s="109"/>
      <c r="I3" s="109"/>
      <c r="J3" s="109"/>
      <c r="K3" s="109"/>
    </row>
    <row r="4" spans="1:19" ht="18.75" customHeight="1">
      <c r="A4" s="55" t="s">
        <v>63</v>
      </c>
      <c r="B4" s="56" t="s">
        <v>136</v>
      </c>
      <c r="C4" s="56"/>
      <c r="D4" s="56"/>
      <c r="E4" s="56"/>
      <c r="F4" s="56"/>
      <c r="G4" s="54"/>
      <c r="H4" s="54"/>
    </row>
    <row r="5" spans="1:19" ht="17.25" customHeight="1">
      <c r="A5" s="57"/>
      <c r="B5" s="56"/>
      <c r="C5" s="56"/>
      <c r="D5" s="56"/>
      <c r="E5" s="56"/>
      <c r="F5" s="56"/>
      <c r="G5" s="54"/>
      <c r="H5" s="54"/>
    </row>
    <row r="6" spans="1:19" ht="16.5" customHeight="1">
      <c r="A6" s="102"/>
      <c r="B6" s="58" t="s">
        <v>64</v>
      </c>
      <c r="C6" s="104" t="s">
        <v>65</v>
      </c>
      <c r="D6" s="104"/>
      <c r="E6" s="54"/>
      <c r="F6" s="54"/>
      <c r="G6" s="54"/>
      <c r="H6" s="54"/>
    </row>
    <row r="7" spans="1:19" ht="15.6">
      <c r="A7" s="54"/>
      <c r="B7" s="59" t="s">
        <v>66</v>
      </c>
      <c r="C7" s="108" t="s">
        <v>106</v>
      </c>
      <c r="D7" s="108"/>
      <c r="E7" s="108"/>
      <c r="F7" s="108"/>
      <c r="G7" s="108"/>
      <c r="H7" s="108"/>
    </row>
    <row r="8" spans="1:19" ht="15.6">
      <c r="A8" s="54"/>
      <c r="B8" s="59" t="s">
        <v>67</v>
      </c>
      <c r="C8" s="108" t="s">
        <v>68</v>
      </c>
      <c r="D8" s="108"/>
      <c r="E8" s="108"/>
      <c r="F8" s="54"/>
      <c r="G8" s="54"/>
      <c r="H8" s="54"/>
    </row>
    <row r="9" spans="1:19" ht="15.6">
      <c r="A9" s="80"/>
      <c r="B9" s="59" t="s">
        <v>69</v>
      </c>
      <c r="C9" s="80" t="s">
        <v>131</v>
      </c>
      <c r="D9" s="80"/>
      <c r="E9" s="80"/>
      <c r="F9" s="80"/>
      <c r="G9" s="80"/>
      <c r="H9" s="80"/>
    </row>
    <row r="10" spans="1:19" ht="15.6">
      <c r="A10" s="80"/>
      <c r="B10" s="59" t="s">
        <v>71</v>
      </c>
      <c r="C10" s="80" t="s">
        <v>147</v>
      </c>
      <c r="D10" s="80"/>
      <c r="E10" s="80"/>
      <c r="F10" s="80"/>
      <c r="G10" s="80"/>
      <c r="H10" s="80"/>
    </row>
    <row r="11" spans="1:19" ht="15.6">
      <c r="A11" s="54"/>
      <c r="B11" s="59" t="s">
        <v>73</v>
      </c>
      <c r="C11" s="54" t="s">
        <v>70</v>
      </c>
      <c r="D11" s="54"/>
      <c r="E11" s="54"/>
      <c r="F11" s="54"/>
      <c r="G11" s="54"/>
      <c r="H11" s="54"/>
    </row>
    <row r="12" spans="1:19" ht="15.6">
      <c r="A12" s="54"/>
      <c r="B12" s="59" t="s">
        <v>74</v>
      </c>
      <c r="C12" s="54" t="s">
        <v>72</v>
      </c>
      <c r="D12" s="54"/>
      <c r="E12" s="54"/>
      <c r="F12" s="54"/>
      <c r="G12" s="54"/>
      <c r="H12" s="54"/>
    </row>
    <row r="13" spans="1:19" ht="15.6">
      <c r="A13" s="54"/>
      <c r="B13" s="59" t="s">
        <v>75</v>
      </c>
      <c r="C13" s="54" t="s">
        <v>146</v>
      </c>
      <c r="D13" s="54"/>
      <c r="E13" s="54"/>
      <c r="F13" s="54"/>
      <c r="G13" s="54"/>
      <c r="H13" s="54"/>
    </row>
    <row r="14" spans="1:19" ht="15.6">
      <c r="A14" s="54"/>
      <c r="B14" s="59" t="s">
        <v>76</v>
      </c>
      <c r="C14" s="103" t="s">
        <v>126</v>
      </c>
      <c r="D14" s="104"/>
      <c r="E14" s="104"/>
      <c r="F14" s="104"/>
      <c r="G14" s="104"/>
      <c r="H14" s="104"/>
      <c r="I14" s="104"/>
      <c r="J14" s="104"/>
      <c r="K14" s="104"/>
      <c r="L14" s="104"/>
      <c r="M14" s="104"/>
      <c r="N14" s="104"/>
      <c r="O14" s="104"/>
      <c r="P14" s="104"/>
      <c r="Q14" s="104"/>
      <c r="R14" s="104"/>
      <c r="S14" s="104"/>
    </row>
    <row r="15" spans="1:19" ht="15.6">
      <c r="A15" s="54"/>
      <c r="B15" s="59" t="s">
        <v>78</v>
      </c>
      <c r="C15" s="76" t="s">
        <v>125</v>
      </c>
      <c r="D15" s="77"/>
      <c r="E15" s="77"/>
      <c r="G15" s="77"/>
      <c r="H15" s="77"/>
      <c r="I15" s="77"/>
      <c r="J15" s="77"/>
      <c r="K15" s="77"/>
      <c r="L15" s="77"/>
      <c r="M15" s="77"/>
    </row>
    <row r="16" spans="1:19" ht="15.6">
      <c r="A16" s="80"/>
      <c r="B16" s="59" t="s">
        <v>79</v>
      </c>
      <c r="C16" s="76" t="s">
        <v>137</v>
      </c>
      <c r="D16" s="79"/>
      <c r="E16" s="79"/>
      <c r="G16" s="79"/>
      <c r="H16" s="79"/>
      <c r="I16" s="79"/>
      <c r="J16" s="79"/>
      <c r="K16" s="79"/>
      <c r="L16" s="79"/>
      <c r="M16" s="79"/>
    </row>
    <row r="17" spans="1:8" ht="15.6">
      <c r="A17" s="54"/>
      <c r="B17" s="59" t="s">
        <v>81</v>
      </c>
      <c r="C17" s="54" t="s">
        <v>109</v>
      </c>
      <c r="D17" s="54"/>
      <c r="E17" s="54"/>
      <c r="F17" s="54"/>
      <c r="G17" s="54"/>
      <c r="H17" s="54"/>
    </row>
    <row r="18" spans="1:8" ht="15.6">
      <c r="A18" s="54"/>
      <c r="B18" s="59" t="s">
        <v>94</v>
      </c>
      <c r="C18" s="54" t="s">
        <v>92</v>
      </c>
      <c r="D18" s="54"/>
      <c r="E18" s="54"/>
      <c r="F18" s="54"/>
      <c r="G18" s="54"/>
      <c r="H18" s="54"/>
    </row>
    <row r="19" spans="1:8" ht="15.6">
      <c r="A19" s="54"/>
      <c r="B19" s="59" t="s">
        <v>95</v>
      </c>
      <c r="C19" s="54" t="s">
        <v>110</v>
      </c>
      <c r="D19" s="54"/>
      <c r="E19" s="54"/>
      <c r="F19" s="54"/>
      <c r="G19" s="54"/>
      <c r="H19" s="54"/>
    </row>
    <row r="20" spans="1:8" ht="15.6">
      <c r="A20" s="54"/>
      <c r="B20" s="59" t="s">
        <v>96</v>
      </c>
      <c r="C20" s="54" t="s">
        <v>77</v>
      </c>
      <c r="D20" s="54"/>
      <c r="E20" s="54"/>
      <c r="F20" s="54"/>
      <c r="G20" s="54"/>
      <c r="H20" s="54"/>
    </row>
    <row r="21" spans="1:8" ht="15.6">
      <c r="A21" s="54"/>
      <c r="B21" s="59" t="s">
        <v>97</v>
      </c>
      <c r="C21" s="54" t="s">
        <v>108</v>
      </c>
      <c r="D21" s="54"/>
      <c r="E21" s="54"/>
      <c r="F21" s="54"/>
      <c r="G21" s="54"/>
      <c r="H21" s="54"/>
    </row>
    <row r="22" spans="1:8" ht="15.6">
      <c r="A22" s="54"/>
      <c r="B22" s="59" t="s">
        <v>98</v>
      </c>
      <c r="C22" s="54" t="s">
        <v>93</v>
      </c>
      <c r="D22" s="54"/>
      <c r="E22" s="54"/>
      <c r="F22" s="54"/>
      <c r="G22" s="54"/>
      <c r="H22" s="54"/>
    </row>
    <row r="23" spans="1:8" ht="15.6">
      <c r="A23" s="54"/>
      <c r="B23" s="59" t="s">
        <v>99</v>
      </c>
      <c r="C23" s="54" t="s">
        <v>114</v>
      </c>
      <c r="D23" s="54"/>
      <c r="E23" s="54"/>
      <c r="F23" s="54"/>
      <c r="G23" s="54"/>
      <c r="H23" s="54"/>
    </row>
    <row r="24" spans="1:8" ht="15.6">
      <c r="A24" s="54"/>
      <c r="B24" s="59" t="s">
        <v>100</v>
      </c>
      <c r="C24" s="54" t="s">
        <v>80</v>
      </c>
      <c r="D24" s="54"/>
      <c r="E24" s="54"/>
      <c r="F24" s="54"/>
      <c r="G24" s="54"/>
      <c r="H24" s="54"/>
    </row>
    <row r="25" spans="1:8" ht="15.6">
      <c r="A25" s="54"/>
      <c r="B25" s="59" t="s">
        <v>102</v>
      </c>
      <c r="C25" s="54" t="s">
        <v>82</v>
      </c>
      <c r="D25" s="54"/>
      <c r="E25" s="54"/>
      <c r="F25" s="54"/>
      <c r="G25" s="54"/>
      <c r="H25" s="54"/>
    </row>
    <row r="26" spans="1:8" ht="15.6">
      <c r="A26" s="54"/>
      <c r="B26" s="59" t="s">
        <v>107</v>
      </c>
      <c r="C26" s="54" t="s">
        <v>152</v>
      </c>
      <c r="D26" s="54"/>
      <c r="E26" s="54"/>
      <c r="F26" s="54"/>
      <c r="G26" s="54"/>
      <c r="H26" s="54"/>
    </row>
    <row r="27" spans="1:8" ht="15.6">
      <c r="A27" s="54"/>
      <c r="B27" s="59" t="s">
        <v>115</v>
      </c>
      <c r="C27" s="54" t="s">
        <v>153</v>
      </c>
      <c r="D27" s="54"/>
      <c r="E27" s="54"/>
      <c r="F27" s="54"/>
      <c r="G27" s="54"/>
      <c r="H27" s="54"/>
    </row>
    <row r="28" spans="1:8" ht="15.6">
      <c r="A28" s="54"/>
      <c r="B28" s="59" t="s">
        <v>116</v>
      </c>
      <c r="C28" s="54" t="s">
        <v>132</v>
      </c>
      <c r="D28" s="54"/>
      <c r="E28" s="54"/>
      <c r="F28" s="54"/>
      <c r="G28" s="54"/>
      <c r="H28" s="54"/>
    </row>
    <row r="29" spans="1:8" ht="15.6">
      <c r="A29" s="54"/>
      <c r="B29" s="59" t="s">
        <v>117</v>
      </c>
      <c r="C29" s="54" t="s">
        <v>145</v>
      </c>
      <c r="D29" s="54"/>
      <c r="E29" s="54"/>
      <c r="F29" s="54"/>
      <c r="G29" s="54"/>
      <c r="H29" s="54"/>
    </row>
    <row r="30" spans="1:8" ht="15.6">
      <c r="A30" s="54"/>
      <c r="B30" s="59" t="s">
        <v>135</v>
      </c>
      <c r="C30" s="54" t="s">
        <v>113</v>
      </c>
      <c r="D30" s="54"/>
      <c r="E30" s="54"/>
      <c r="F30" s="54"/>
      <c r="G30" s="54"/>
      <c r="H30" s="54"/>
    </row>
    <row r="31" spans="1:8" ht="15.6">
      <c r="A31" s="54"/>
      <c r="B31" s="59" t="s">
        <v>134</v>
      </c>
      <c r="C31" s="54" t="s">
        <v>101</v>
      </c>
      <c r="D31" s="54"/>
      <c r="E31" s="54"/>
      <c r="F31" s="54"/>
      <c r="G31" s="54"/>
      <c r="H31" s="54"/>
    </row>
    <row r="32" spans="1:8" ht="15.6">
      <c r="A32" s="54"/>
      <c r="B32" s="60" t="s">
        <v>133</v>
      </c>
      <c r="C32" s="54" t="s">
        <v>103</v>
      </c>
      <c r="D32" s="54"/>
      <c r="E32" s="54"/>
      <c r="F32" s="54"/>
      <c r="G32" s="54"/>
      <c r="H32" s="54"/>
    </row>
    <row r="33" spans="1:8" ht="15.6">
      <c r="A33" s="54"/>
      <c r="B33" s="61"/>
      <c r="C33" s="54"/>
      <c r="D33" s="54"/>
      <c r="E33" s="54"/>
      <c r="F33" s="54"/>
      <c r="G33" s="54"/>
      <c r="H33" s="54"/>
    </row>
    <row r="34" spans="1:8" ht="18">
      <c r="A34" s="55" t="s">
        <v>104</v>
      </c>
      <c r="B34" s="56" t="s">
        <v>105</v>
      </c>
      <c r="C34" s="56"/>
      <c r="D34" s="56"/>
      <c r="E34" s="56"/>
      <c r="F34" s="56"/>
      <c r="G34" s="62"/>
      <c r="H34" s="54"/>
    </row>
    <row r="36" spans="1:8">
      <c r="A36" t="s">
        <v>155</v>
      </c>
    </row>
  </sheetData>
  <mergeCells count="6">
    <mergeCell ref="C14:S14"/>
    <mergeCell ref="A1:F1"/>
    <mergeCell ref="C6:D6"/>
    <mergeCell ref="C7:H7"/>
    <mergeCell ref="C8:E8"/>
    <mergeCell ref="A3:K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Q298"/>
  <sheetViews>
    <sheetView zoomScale="110" zoomScaleNormal="110" workbookViewId="0">
      <pane xSplit="1" topLeftCell="B1" activePane="topRight" state="frozen"/>
      <selection pane="topRight" activeCell="N14" sqref="N14"/>
    </sheetView>
  </sheetViews>
  <sheetFormatPr defaultColWidth="9.109375" defaultRowHeight="14.4"/>
  <cols>
    <col min="1" max="1" width="13.88671875" style="23" customWidth="1"/>
    <col min="2" max="2" width="16.33203125" style="23" customWidth="1"/>
    <col min="3" max="3" width="16.5546875" style="23" customWidth="1"/>
    <col min="4" max="4" width="15.33203125" style="23" customWidth="1"/>
    <col min="5" max="5" width="15.44140625" style="23" customWidth="1"/>
    <col min="6" max="6" width="20" style="23" bestFit="1" customWidth="1"/>
    <col min="7" max="7" width="21.88671875" style="23" customWidth="1"/>
    <col min="8" max="8" width="21.5546875" style="23" customWidth="1"/>
    <col min="9" max="9" width="29.88671875" style="23" customWidth="1"/>
    <col min="10" max="10" width="14.88671875" style="23" customWidth="1"/>
    <col min="11" max="11" width="13.88671875" style="23" customWidth="1"/>
    <col min="12" max="12" width="16" style="23" customWidth="1"/>
    <col min="13" max="13" width="27.5546875" style="23" customWidth="1"/>
    <col min="14" max="14" width="16.33203125" style="23" bestFit="1" customWidth="1"/>
    <col min="15" max="16" width="16.88671875" style="23" bestFit="1" customWidth="1"/>
    <col min="17" max="17" width="12" style="23" bestFit="1" customWidth="1"/>
    <col min="18" max="20" width="13.109375" style="23" bestFit="1" customWidth="1"/>
    <col min="21" max="21" width="13.44140625" style="23" bestFit="1" customWidth="1"/>
    <col min="22" max="22" width="13.44140625" style="23" customWidth="1"/>
    <col min="23" max="24" width="19.44140625" style="23" customWidth="1"/>
    <col min="25" max="25" width="13.109375" style="23" bestFit="1" customWidth="1"/>
    <col min="26" max="26" width="19.44140625" style="23" customWidth="1"/>
    <col min="27" max="27" width="12.6640625" style="23" customWidth="1"/>
    <col min="28" max="28" width="19.6640625" style="23" customWidth="1"/>
    <col min="29" max="29" width="13.6640625" style="23" customWidth="1"/>
    <col min="30" max="30" width="7.33203125" style="23" bestFit="1" customWidth="1"/>
    <col min="31" max="31" width="9.33203125" style="23" bestFit="1" customWidth="1"/>
    <col min="32" max="32" width="12.88671875" style="23" bestFit="1" customWidth="1"/>
    <col min="33" max="33" width="26" style="23" bestFit="1" customWidth="1"/>
    <col min="34" max="34" width="13.109375" style="23" bestFit="1" customWidth="1"/>
    <col min="35" max="35" width="16.33203125" style="23" bestFit="1" customWidth="1"/>
    <col min="36" max="36" width="12.6640625" style="23" customWidth="1"/>
    <col min="37" max="39" width="9.109375" style="23"/>
    <col min="40" max="40" width="8.33203125" style="23" bestFit="1" customWidth="1"/>
    <col min="41" max="16384" width="9.109375" style="23"/>
  </cols>
  <sheetData>
    <row r="1" spans="1:43" ht="28.5" customHeight="1">
      <c r="A1" s="110" t="s">
        <v>149</v>
      </c>
      <c r="B1" s="110"/>
      <c r="C1" s="110"/>
      <c r="D1" s="110"/>
      <c r="E1" s="110"/>
      <c r="F1" s="110"/>
      <c r="G1" s="110"/>
      <c r="H1" s="110"/>
      <c r="I1" s="110"/>
    </row>
    <row r="2" spans="1:43" ht="25.5" customHeight="1">
      <c r="A2" s="111" t="s">
        <v>0</v>
      </c>
      <c r="B2" s="111"/>
      <c r="C2" s="111"/>
      <c r="D2" s="112" t="s">
        <v>150</v>
      </c>
      <c r="E2" s="112"/>
    </row>
    <row r="3" spans="1:43" ht="19.5" customHeight="1">
      <c r="A3" s="24"/>
      <c r="B3" s="25"/>
      <c r="G3" s="66" t="s">
        <v>7</v>
      </c>
      <c r="H3" s="86">
        <v>0</v>
      </c>
      <c r="I3" s="70" t="s">
        <v>8</v>
      </c>
      <c r="J3" s="93" t="s">
        <v>53</v>
      </c>
      <c r="M3" s="73" t="s">
        <v>59</v>
      </c>
      <c r="N3" s="36" t="str">
        <f>IF(ISERROR(MATCH(FALSE,AL20:AL74, 0)), "Pass", "Fail")</f>
        <v>Pass</v>
      </c>
      <c r="U3"/>
      <c r="V3"/>
    </row>
    <row r="4" spans="1:43" ht="18">
      <c r="A4" s="66" t="s">
        <v>1</v>
      </c>
      <c r="B4" s="82">
        <v>1.01</v>
      </c>
      <c r="C4" s="18"/>
      <c r="D4" s="115"/>
      <c r="E4" s="115"/>
      <c r="G4" s="69" t="s">
        <v>56</v>
      </c>
      <c r="H4" s="87">
        <v>0</v>
      </c>
      <c r="I4" s="67" t="s">
        <v>9</v>
      </c>
      <c r="J4" s="93" t="s">
        <v>53</v>
      </c>
      <c r="K4" s="1"/>
      <c r="L4" s="1"/>
      <c r="M4" s="74" t="s">
        <v>60</v>
      </c>
      <c r="N4" s="37" t="str">
        <f>IF(ISERROR(MATCH(FALSE,AM20:AM74, 0)), "Pass", "Fail")</f>
        <v>Pass</v>
      </c>
      <c r="U4"/>
      <c r="V4"/>
    </row>
    <row r="5" spans="1:43" ht="18">
      <c r="A5" s="67" t="s">
        <v>3</v>
      </c>
      <c r="B5" s="83">
        <v>0</v>
      </c>
      <c r="C5" s="12" t="s">
        <v>6</v>
      </c>
      <c r="D5" s="78">
        <f>(1+B5)^0.25-1</f>
        <v>0</v>
      </c>
      <c r="E5" s="1"/>
      <c r="G5" s="67" t="s">
        <v>83</v>
      </c>
      <c r="H5" s="88" t="s">
        <v>148</v>
      </c>
      <c r="I5" s="67" t="s">
        <v>112</v>
      </c>
      <c r="J5" s="93" t="s">
        <v>139</v>
      </c>
      <c r="K5" s="1"/>
      <c r="L5" s="1"/>
      <c r="M5" s="75" t="s">
        <v>61</v>
      </c>
      <c r="N5" s="36" t="str">
        <f>IF(ISERROR(MATCH(FALSE,AN20:AN74, 0)), "Pass", "Fail")</f>
        <v>Pass</v>
      </c>
      <c r="U5"/>
      <c r="V5"/>
    </row>
    <row r="6" spans="1:43" ht="18">
      <c r="A6" s="68" t="s">
        <v>2</v>
      </c>
      <c r="B6" s="83">
        <v>0</v>
      </c>
      <c r="C6" s="68" t="s">
        <v>130</v>
      </c>
      <c r="D6" s="84">
        <v>0</v>
      </c>
      <c r="E6" s="1"/>
      <c r="G6" s="67" t="s">
        <v>11</v>
      </c>
      <c r="H6" s="89">
        <v>0</v>
      </c>
      <c r="I6" s="68" t="s">
        <v>10</v>
      </c>
      <c r="J6" s="94">
        <v>7</v>
      </c>
      <c r="K6" s="13" t="s">
        <v>52</v>
      </c>
      <c r="L6" s="1"/>
      <c r="M6" s="22"/>
      <c r="U6"/>
      <c r="V6"/>
    </row>
    <row r="7" spans="1:43" ht="18">
      <c r="A7" s="113" t="s">
        <v>144</v>
      </c>
      <c r="B7" s="114"/>
      <c r="C7" s="82" t="s">
        <v>53</v>
      </c>
      <c r="D7" s="1"/>
      <c r="E7" s="1"/>
      <c r="G7" s="67" t="s">
        <v>143</v>
      </c>
      <c r="H7" s="45">
        <f>H6/J6/4*B20</f>
        <v>0</v>
      </c>
      <c r="I7" s="71"/>
      <c r="J7" s="1"/>
      <c r="K7" s="1"/>
      <c r="L7" s="1"/>
      <c r="M7" s="1"/>
      <c r="U7"/>
      <c r="V7"/>
    </row>
    <row r="8" spans="1:43" ht="18">
      <c r="A8" s="113" t="s">
        <v>4</v>
      </c>
      <c r="B8" s="114"/>
      <c r="C8" s="82" t="s">
        <v>151</v>
      </c>
      <c r="D8" s="1"/>
      <c r="E8" s="1"/>
      <c r="G8" s="67" t="s">
        <v>51</v>
      </c>
      <c r="H8" s="90">
        <v>0</v>
      </c>
      <c r="I8" s="71"/>
      <c r="J8" s="1"/>
      <c r="K8" s="1"/>
      <c r="L8" s="35"/>
      <c r="M8" s="1"/>
      <c r="N8" s="1"/>
      <c r="U8"/>
      <c r="V8"/>
    </row>
    <row r="9" spans="1:43" ht="18">
      <c r="A9" s="63" t="s">
        <v>122</v>
      </c>
      <c r="B9" s="64"/>
      <c r="C9" s="85" t="s">
        <v>53</v>
      </c>
      <c r="D9" s="51"/>
      <c r="E9" s="1"/>
      <c r="G9" s="67" t="s">
        <v>50</v>
      </c>
      <c r="H9" s="92">
        <v>0</v>
      </c>
      <c r="I9" s="72"/>
      <c r="J9" s="44"/>
      <c r="K9" s="2"/>
      <c r="L9" s="35"/>
      <c r="M9" s="2"/>
      <c r="N9" s="1"/>
      <c r="U9"/>
      <c r="V9"/>
    </row>
    <row r="10" spans="1:43" ht="18">
      <c r="A10" s="117" t="s">
        <v>5</v>
      </c>
      <c r="B10" s="118"/>
      <c r="C10" s="85">
        <v>0</v>
      </c>
      <c r="D10" s="1"/>
      <c r="E10" s="1"/>
      <c r="G10" s="67" t="s">
        <v>58</v>
      </c>
      <c r="H10" s="91">
        <v>0</v>
      </c>
      <c r="I10" s="13" t="s">
        <v>111</v>
      </c>
      <c r="J10" s="93">
        <v>0</v>
      </c>
      <c r="K10" s="1"/>
      <c r="M10" s="49" t="s">
        <v>138</v>
      </c>
      <c r="N10" s="95" t="s">
        <v>53</v>
      </c>
      <c r="U10"/>
      <c r="V10"/>
    </row>
    <row r="11" spans="1:43" ht="18">
      <c r="A11" s="117" t="s">
        <v>140</v>
      </c>
      <c r="B11" s="118"/>
      <c r="C11" s="85" t="s">
        <v>53</v>
      </c>
      <c r="G11" s="68" t="s">
        <v>54</v>
      </c>
      <c r="H11" s="82">
        <v>1</v>
      </c>
      <c r="I11" s="97"/>
      <c r="J11" s="1"/>
      <c r="K11" s="1"/>
      <c r="M11" s="52" t="s">
        <v>118</v>
      </c>
      <c r="N11" s="95">
        <v>0</v>
      </c>
      <c r="U11"/>
      <c r="V11"/>
    </row>
    <row r="12" spans="1:43" ht="18">
      <c r="A12" s="81" t="s">
        <v>141</v>
      </c>
      <c r="B12" s="45">
        <f>IF(C11="Y",AMF,0)</f>
        <v>0</v>
      </c>
      <c r="C12" s="68" t="s">
        <v>142</v>
      </c>
      <c r="D12" s="45">
        <f>IF(C11="N",AMF,0)</f>
        <v>0</v>
      </c>
      <c r="G12" s="43"/>
      <c r="H12" s="96"/>
      <c r="I12" s="1"/>
      <c r="J12" s="1"/>
      <c r="K12" s="1"/>
      <c r="U12"/>
      <c r="V12"/>
    </row>
    <row r="13" spans="1:43" ht="18">
      <c r="A13" s="117" t="s">
        <v>57</v>
      </c>
      <c r="B13" s="118"/>
      <c r="C13" s="85" t="s">
        <v>139</v>
      </c>
      <c r="D13" s="46" t="s">
        <v>91</v>
      </c>
      <c r="E13" s="82">
        <v>10</v>
      </c>
      <c r="G13" s="43"/>
      <c r="H13" s="51"/>
      <c r="I13" s="51"/>
      <c r="J13" s="51"/>
      <c r="N13" s="1"/>
      <c r="O13" s="1"/>
      <c r="P13" s="1"/>
      <c r="U13"/>
      <c r="AA13" s="41"/>
      <c r="AB13" s="41"/>
      <c r="AQ13" s="1"/>
    </row>
    <row r="14" spans="1:43" ht="18.600000000000001" thickBot="1">
      <c r="A14" s="65" t="s">
        <v>123</v>
      </c>
      <c r="B14" s="64"/>
      <c r="C14" s="85" t="s">
        <v>139</v>
      </c>
      <c r="E14" s="1"/>
      <c r="F14" s="1"/>
      <c r="G14" s="1"/>
      <c r="H14" s="1"/>
      <c r="I14" s="1"/>
      <c r="J14" s="1"/>
      <c r="N14" s="1"/>
      <c r="O14" s="1"/>
      <c r="P14" s="1"/>
      <c r="Q14" s="1"/>
      <c r="R14" s="1"/>
      <c r="S14" s="116" t="s">
        <v>38</v>
      </c>
      <c r="T14" s="116"/>
      <c r="U14" s="116"/>
      <c r="V14" s="116"/>
      <c r="W14" s="116"/>
      <c r="X14" s="116"/>
      <c r="Y14" s="116"/>
      <c r="Z14" s="116"/>
      <c r="AA14" s="116"/>
      <c r="AB14" s="116"/>
      <c r="AC14"/>
      <c r="AD14" s="116" t="s">
        <v>39</v>
      </c>
      <c r="AE14" s="116"/>
      <c r="AF14" s="116"/>
      <c r="AG14" s="116"/>
      <c r="AH14" s="116"/>
      <c r="AQ14" s="3"/>
    </row>
    <row r="15" spans="1:43" ht="15.6">
      <c r="A15" s="1"/>
      <c r="B15" s="1"/>
      <c r="C15" s="1"/>
      <c r="D15" s="1"/>
      <c r="E15" s="1"/>
      <c r="F15" s="1"/>
      <c r="G15" s="1"/>
      <c r="H15" s="1"/>
      <c r="I15" s="1"/>
      <c r="J15" s="1"/>
      <c r="S15" s="1"/>
      <c r="T15" s="1"/>
      <c r="AA15"/>
      <c r="AF15" s="3"/>
      <c r="AH15" s="1"/>
      <c r="AP15" s="1"/>
      <c r="AQ15" s="3"/>
    </row>
    <row r="16" spans="1:43" ht="17.399999999999999">
      <c r="A16" s="1"/>
      <c r="B16" s="1"/>
      <c r="C16" s="1"/>
      <c r="D16" s="1"/>
      <c r="E16" s="1"/>
      <c r="F16" s="1"/>
      <c r="G16" s="1"/>
      <c r="H16" s="1"/>
      <c r="I16" s="1"/>
      <c r="J16" s="1"/>
      <c r="K16" s="1"/>
      <c r="L16" s="1"/>
      <c r="M16" s="1"/>
      <c r="N16" s="4" t="s">
        <v>22</v>
      </c>
      <c r="O16" s="4" t="s">
        <v>18</v>
      </c>
      <c r="P16" s="4" t="s">
        <v>19</v>
      </c>
      <c r="Q16" s="4" t="s">
        <v>18</v>
      </c>
      <c r="R16" s="4" t="s">
        <v>27</v>
      </c>
      <c r="S16" s="1"/>
      <c r="T16" s="1"/>
      <c r="U16" s="53" t="s">
        <v>18</v>
      </c>
      <c r="V16" s="4" t="s">
        <v>124</v>
      </c>
      <c r="W16" s="4" t="s">
        <v>129</v>
      </c>
      <c r="X16" s="4" t="s">
        <v>128</v>
      </c>
      <c r="Y16" s="4" t="s">
        <v>90</v>
      </c>
      <c r="Z16" s="4" t="s">
        <v>89</v>
      </c>
      <c r="AA16" s="5" t="s">
        <v>18</v>
      </c>
      <c r="AB16" s="4" t="s">
        <v>19</v>
      </c>
      <c r="AF16" s="3"/>
      <c r="AG16" s="10" t="s">
        <v>44</v>
      </c>
      <c r="AH16" s="1"/>
      <c r="AI16" s="4" t="s">
        <v>18</v>
      </c>
      <c r="AJ16" s="4" t="s">
        <v>19</v>
      </c>
      <c r="AN16" s="21"/>
      <c r="AO16" s="4" t="s">
        <v>18</v>
      </c>
      <c r="AP16" s="1"/>
      <c r="AQ16" s="3"/>
    </row>
    <row r="17" spans="1:43" s="27" customFormat="1" ht="15.6">
      <c r="A17" s="4" t="s">
        <v>13</v>
      </c>
      <c r="B17" s="4" t="s">
        <v>12</v>
      </c>
      <c r="C17" s="4" t="s">
        <v>16</v>
      </c>
      <c r="D17" s="4" t="s">
        <v>18</v>
      </c>
      <c r="E17" s="4" t="s">
        <v>19</v>
      </c>
      <c r="F17" s="5" t="s">
        <v>18</v>
      </c>
      <c r="G17" s="5" t="s">
        <v>19</v>
      </c>
      <c r="H17" s="5" t="s">
        <v>87</v>
      </c>
      <c r="I17" s="5" t="s">
        <v>18</v>
      </c>
      <c r="J17" s="5" t="s">
        <v>19</v>
      </c>
      <c r="K17" s="5" t="s">
        <v>20</v>
      </c>
      <c r="L17" s="4" t="s">
        <v>120</v>
      </c>
      <c r="M17" s="4" t="s">
        <v>121</v>
      </c>
      <c r="N17" s="8" t="s">
        <v>23</v>
      </c>
      <c r="O17" s="8" t="s">
        <v>25</v>
      </c>
      <c r="P17" s="8" t="s">
        <v>25</v>
      </c>
      <c r="Q17" s="8" t="s">
        <v>21</v>
      </c>
      <c r="R17" s="8" t="s">
        <v>21</v>
      </c>
      <c r="S17" s="4" t="s">
        <v>29</v>
      </c>
      <c r="T17" s="4" t="s">
        <v>29</v>
      </c>
      <c r="U17" s="8" t="s">
        <v>34</v>
      </c>
      <c r="V17" s="8" t="s">
        <v>34</v>
      </c>
      <c r="W17" s="8" t="s">
        <v>127</v>
      </c>
      <c r="X17" s="8" t="s">
        <v>127</v>
      </c>
      <c r="Y17" s="8" t="s">
        <v>21</v>
      </c>
      <c r="Z17" s="8" t="s">
        <v>21</v>
      </c>
      <c r="AA17" s="9" t="s">
        <v>36</v>
      </c>
      <c r="AB17" s="8" t="s">
        <v>36</v>
      </c>
      <c r="AC17" s="23"/>
      <c r="AD17" s="4" t="s">
        <v>30</v>
      </c>
      <c r="AE17" s="5" t="s">
        <v>32</v>
      </c>
      <c r="AF17" s="4" t="s">
        <v>18</v>
      </c>
      <c r="AG17" s="4" t="s">
        <v>41</v>
      </c>
      <c r="AH17" s="5" t="s">
        <v>42</v>
      </c>
      <c r="AI17" s="8" t="s">
        <v>36</v>
      </c>
      <c r="AJ17" s="8" t="s">
        <v>36</v>
      </c>
      <c r="AK17" s="4" t="s">
        <v>45</v>
      </c>
      <c r="AL17" s="11"/>
      <c r="AM17" s="4" t="s">
        <v>18</v>
      </c>
      <c r="AN17" s="4" t="s">
        <v>19</v>
      </c>
      <c r="AO17" s="8" t="s">
        <v>45</v>
      </c>
      <c r="AP17" s="1"/>
      <c r="AQ17" s="20"/>
    </row>
    <row r="18" spans="1:43" s="28" customFormat="1" ht="15.6">
      <c r="A18" s="6" t="s">
        <v>14</v>
      </c>
      <c r="B18" s="6" t="s">
        <v>15</v>
      </c>
      <c r="C18" s="6" t="s">
        <v>17</v>
      </c>
      <c r="D18" s="6" t="s">
        <v>85</v>
      </c>
      <c r="E18" s="6" t="s">
        <v>85</v>
      </c>
      <c r="F18" s="7" t="s">
        <v>86</v>
      </c>
      <c r="G18" s="7" t="s">
        <v>86</v>
      </c>
      <c r="H18" s="7" t="s">
        <v>88</v>
      </c>
      <c r="I18" s="7" t="s">
        <v>119</v>
      </c>
      <c r="J18" s="7" t="s">
        <v>119</v>
      </c>
      <c r="K18" s="7" t="s">
        <v>21</v>
      </c>
      <c r="L18" s="7" t="s">
        <v>55</v>
      </c>
      <c r="M18" s="7" t="s">
        <v>55</v>
      </c>
      <c r="N18" s="6" t="s">
        <v>24</v>
      </c>
      <c r="O18" s="6" t="s">
        <v>26</v>
      </c>
      <c r="P18" s="6" t="s">
        <v>26</v>
      </c>
      <c r="Q18" s="6" t="s">
        <v>28</v>
      </c>
      <c r="R18" s="6" t="s">
        <v>28</v>
      </c>
      <c r="S18" s="6" t="s">
        <v>18</v>
      </c>
      <c r="T18" s="6" t="s">
        <v>19</v>
      </c>
      <c r="U18" s="6" t="s">
        <v>35</v>
      </c>
      <c r="V18" s="6" t="s">
        <v>35</v>
      </c>
      <c r="W18" s="6" t="s">
        <v>84</v>
      </c>
      <c r="X18" s="7" t="s">
        <v>84</v>
      </c>
      <c r="Y18" s="6" t="s">
        <v>84</v>
      </c>
      <c r="Z18" s="6" t="s">
        <v>84</v>
      </c>
      <c r="AA18" s="6" t="s">
        <v>37</v>
      </c>
      <c r="AB18" s="6" t="s">
        <v>37</v>
      </c>
      <c r="AC18" s="23"/>
      <c r="AD18" s="6" t="s">
        <v>31</v>
      </c>
      <c r="AE18" s="7" t="s">
        <v>33</v>
      </c>
      <c r="AF18" s="6" t="s">
        <v>40</v>
      </c>
      <c r="AG18" s="6" t="s">
        <v>39</v>
      </c>
      <c r="AH18" s="7" t="s">
        <v>43</v>
      </c>
      <c r="AI18" s="6" t="s">
        <v>37</v>
      </c>
      <c r="AJ18" s="6" t="s">
        <v>37</v>
      </c>
      <c r="AK18" s="6" t="s">
        <v>46</v>
      </c>
      <c r="AL18" s="26" t="s">
        <v>34</v>
      </c>
      <c r="AM18" s="7" t="s">
        <v>47</v>
      </c>
      <c r="AN18" s="7" t="s">
        <v>47</v>
      </c>
      <c r="AO18" s="6" t="s">
        <v>48</v>
      </c>
      <c r="AP18" s="26" t="s">
        <v>49</v>
      </c>
    </row>
    <row r="19" spans="1:43" ht="15.6">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row>
    <row r="20" spans="1:43">
      <c r="A20" s="23">
        <f>IF($H$11&gt;0,1,NA())</f>
        <v>1</v>
      </c>
      <c r="B20" s="33">
        <f>H8</f>
        <v>0</v>
      </c>
      <c r="C20" s="39">
        <f t="shared" ref="C20:C51" si="0">IF(A20&lt;&gt;"",IF($H$10&lt;&gt;0,IF($J$10&gt;=A20,1+$B$5+$J$9+$H$10,1+CR+$J$9),1+CR+$J$9),"")</f>
        <v>1</v>
      </c>
      <c r="D20" s="33">
        <f t="shared" ref="D20:D51" si="1">IF(A20&lt;&gt;"",E19+B20-IF(A20&lt;&gt;1,YBMF,0),"")</f>
        <v>0</v>
      </c>
      <c r="E20" s="33">
        <f t="shared" ref="E20:E51" si="2">IF(A20&lt;&gt;"",IF($H$6=0,D20*(C20),IF(A20&lt;=$J$6,((((D20*(1+QCR)-QPC)*(1+QCR)-QPC)*(1+QCR)-QPC)*(1+QCR))-YEMF,((((D20*(1+QCR))*(1+QCR))*(1+QCR))*(1+QCR))-YEMF)),"")</f>
        <v>0</v>
      </c>
      <c r="F20" s="33">
        <f t="shared" ref="F20:F67" si="3">IF(A20&lt;&gt;"",IF(A20=1,$H$9*B20,G19),"")</f>
        <v>0</v>
      </c>
      <c r="G20" s="48">
        <f t="shared" ref="G20:G51" si="4">IF(A20&lt;&gt;"",IF(A20=1,$H$9*B20*C20,G19*C20),"")</f>
        <v>0</v>
      </c>
      <c r="H20" s="98"/>
      <c r="I20" s="50">
        <f t="shared" ref="I20:I51" si="5">IF(A20&lt;&gt;"",IF(A20=1,D20,J19-IF($C$11="Y",AMF,0)),"")</f>
        <v>0</v>
      </c>
      <c r="J20" s="50">
        <f t="shared" ref="J20:J65" si="6">IF(A20&lt;&gt;"",E20+G20*H20,"")</f>
        <v>0</v>
      </c>
      <c r="K20" s="34">
        <f t="shared" ref="K20:K51" si="7">IF(A20&lt;&gt;"",IF($J$3="Y", IF(A20&gt;1,IF($J$4="Y",Cum_Max,FPW),IF($J$5="N",0,FPW)),0),"")</f>
        <v>0</v>
      </c>
      <c r="L20" s="99"/>
      <c r="M20" s="17">
        <f t="shared" ref="M20:M69" si="8">IF(A20&lt;&gt;"",IF($C$9="Y",L20-((11/12)*(L20-L21)),L20),"")</f>
        <v>0</v>
      </c>
      <c r="N20" s="33">
        <f>IF(A20&lt;&gt;"",B20,"")</f>
        <v>0</v>
      </c>
      <c r="O20" s="33">
        <f t="shared" ref="O20:O51" si="9">IF(A20&lt;&gt;"",IF($J$3="Y",K20*(I20),0),"")</f>
        <v>0</v>
      </c>
      <c r="P20" s="33">
        <f t="shared" ref="P20:P63" si="10">IF(A20&lt;&gt;"",IF($J$3="Y",IF($H$5="E.O.Y. Account Value",K20*J20,K20*I20),0),"")</f>
        <v>0</v>
      </c>
      <c r="Q20" s="33">
        <f t="shared" ref="Q20:Q51" si="11">IF(A20&lt;&gt;"",(IF($C$8="Premium",$B$20,I20)-O20)*L20,"")</f>
        <v>0</v>
      </c>
      <c r="R20" s="33">
        <f t="shared" ref="R20:R51" si="12">IF(A20&lt;&gt;"",(IF($C$8="Premium",$B$20,J20)-P20)*M20,"")</f>
        <v>0</v>
      </c>
      <c r="S20" s="33">
        <f>IF(A20&lt;&gt;"",I20-Q20,"")</f>
        <v>0</v>
      </c>
      <c r="T20" s="33">
        <f t="shared" ref="T20:T51" si="13">IF(A20&lt;&gt;"",IF($C$13="N",IF($E$13&lt;=A20,J20-R20-AMF*0,J20-R20-AMF),J20-R20-AMF*0),"")</f>
        <v>0</v>
      </c>
      <c r="U20" s="33">
        <f t="shared" ref="U20:U51" si="14">IF(A20&lt;&gt;"",IF(GMCR&gt;0,U19*(1+GMCR)+(B20*0.875)-IF($C$14="Y",50,0),U19*$B$4+(B20*0.875-IF($C$14="Y",50,0))),"")</f>
        <v>-50</v>
      </c>
      <c r="V20" s="40">
        <f t="shared" ref="V20:V51" si="15">IF(A20&lt;&gt;"",IF(GMCR&gt;0, (V19+B20*0.875)*(1+GMCR)-IF($C$14="Y",50,0),IF(A20=1,(B20*0.875-IF($C$14="Y",50,0))*$B$4,(V19)*$B$4+(B20*0.875-IF($C$14="Y",50,0))*$B$4)),"")</f>
        <v>-50.5</v>
      </c>
      <c r="W20" s="42">
        <f>IF(A20&lt;&gt;"",IF($B$6&gt;0,IF(A20=1,$D$6*$H$8,$D$6*$H$8*(1+$B$6)^(A20-1))-IF($C$7="Y",L20*I20,0),0),"")</f>
        <v>0</v>
      </c>
      <c r="X20" s="42">
        <f>IF(A20&lt;&gt;"",IF($B$6&gt;0,$D$6*$H$8*(1+$B$6)^A20-IF($C$7="Y",M20*J20,0),0),"")</f>
        <v>0</v>
      </c>
      <c r="Y20" s="33">
        <f>IF(A20&lt;&gt;"",IF($N$10="Y",MAX(S20,W20),S20),"")</f>
        <v>0</v>
      </c>
      <c r="Z20" s="101">
        <f>IF(A20&lt;&gt;"",IF($N$10="Y",MAX(T20,X20),T20),"")</f>
        <v>0</v>
      </c>
      <c r="AA20" s="33">
        <f>IF(A20&lt;&gt;"",IF($N$10="Y",Y20-U20,S20-U20),"")</f>
        <v>50</v>
      </c>
      <c r="AB20" s="33">
        <f>IF(A20&lt;&gt;"",IF($N$10="Y",Z20-V20,T20-V20),"")</f>
        <v>50.5</v>
      </c>
      <c r="AC20" s="42"/>
      <c r="AD20" s="30" t="e">
        <f t="shared" ref="AD20:AD67" si="16">IF(A20&lt;&gt;"",(AH20/$B$20)^(1/$H$11),"")</f>
        <v>#DIV/0!</v>
      </c>
      <c r="AE20" s="30" t="e">
        <f t="shared" ref="AE20:AE30" si="17">IF(A20&lt;&gt;"",AD20+0.01,"")</f>
        <v>#DIV/0!</v>
      </c>
      <c r="AF20" s="33" t="e">
        <f>IF(A20&lt;&gt;"",AH20/PRODUCT(AE20:INDEX($AE$20:$AE$75,MATCH(9.99999999999999E+307,$AE$20:$AE$75))),"")</f>
        <v>#N/A</v>
      </c>
      <c r="AG20" s="19">
        <f t="shared" ref="AG20:AG28" si="18">IF(A20&lt;&gt;"",IF(A20&lt;$H$11,AG21/AE21,IF(A20=$H$11,AH20,"")),"")</f>
        <v>0</v>
      </c>
      <c r="AH20" s="33">
        <f t="shared" ref="AH20:AH28" si="19">IF(A20&lt;&gt;"",MAX(INDEX($J$20:$J$75,MATCH(9.99999999999999E+307,$J$20:$J$75)),INDEX($Z$20:$Z$75,MATCH(9.99999999999999E+307,$Z$20:$Z$75))),"")</f>
        <v>0</v>
      </c>
      <c r="AI20" s="33" t="e">
        <f t="shared" ref="AI20:AI51" si="20">IF(A20&lt;&gt;"",Y20-AF20,"")</f>
        <v>#N/A</v>
      </c>
      <c r="AJ20" s="33">
        <f t="shared" ref="AJ20:AJ51" si="21">IF(A20&lt;&gt;"",Z20-AG20,"")</f>
        <v>0</v>
      </c>
      <c r="AK20" s="17" t="e">
        <f t="shared" ref="AK20:AK51" si="22">IF(A20&lt;&gt;"",1-(C20/(C20+0.01))^($A$29-A20+1),"")</f>
        <v>#VALUE!</v>
      </c>
      <c r="AL20" s="23" t="b">
        <f>IF(A20&lt;&gt;"",Z20&gt;=V20,"")</f>
        <v>1</v>
      </c>
      <c r="AM20" s="23" t="e">
        <f>IF(A20&lt;&gt;"",Y20&gt;=AF20-0.5,"")</f>
        <v>#N/A</v>
      </c>
      <c r="AN20" s="23" t="b">
        <f t="shared" ref="AN20:AN51" si="23">IF(A20&lt;&gt;"",Z20&gt;=AG20-0.5,"")</f>
        <v>1</v>
      </c>
      <c r="AO20" s="32" t="e">
        <f t="shared" ref="AO20:AO51" si="24">IF(A20&lt;&gt;"",AK20/0.9,"")</f>
        <v>#VALUE!</v>
      </c>
      <c r="AP20" s="30" t="e">
        <f t="shared" ref="AP20:AP51" si="25">IF(A20&lt;&gt;"",AG20/AF20,"")</f>
        <v>#N/A</v>
      </c>
    </row>
    <row r="21" spans="1:43">
      <c r="A21" s="23" t="str">
        <f t="shared" ref="A21:A52" si="26">IF($H$11&gt;A20,A20+1,"")</f>
        <v/>
      </c>
      <c r="B21" s="33"/>
      <c r="C21" s="39" t="str">
        <f t="shared" si="0"/>
        <v/>
      </c>
      <c r="D21" s="33" t="str">
        <f t="shared" si="1"/>
        <v/>
      </c>
      <c r="E21" s="33" t="str">
        <f t="shared" si="2"/>
        <v/>
      </c>
      <c r="F21" s="33" t="str">
        <f t="shared" si="3"/>
        <v/>
      </c>
      <c r="G21" s="48" t="str">
        <f t="shared" si="4"/>
        <v/>
      </c>
      <c r="H21" s="98"/>
      <c r="I21" s="50" t="str">
        <f t="shared" si="5"/>
        <v/>
      </c>
      <c r="J21" s="50" t="str">
        <f t="shared" si="6"/>
        <v/>
      </c>
      <c r="K21" s="34" t="str">
        <f t="shared" si="7"/>
        <v/>
      </c>
      <c r="L21" s="99"/>
      <c r="M21" s="17" t="str">
        <f t="shared" si="8"/>
        <v/>
      </c>
      <c r="N21" s="38" t="str">
        <f t="shared" ref="N21:N52" si="27">IF(A21&lt;&gt;"",IF(N20-O20&gt;=0,N20-O20,0),"")</f>
        <v/>
      </c>
      <c r="O21" s="33" t="str">
        <f t="shared" si="9"/>
        <v/>
      </c>
      <c r="P21" s="33" t="str">
        <f t="shared" si="10"/>
        <v/>
      </c>
      <c r="Q21" s="33" t="str">
        <f t="shared" si="11"/>
        <v/>
      </c>
      <c r="R21" s="33" t="str">
        <f t="shared" si="12"/>
        <v/>
      </c>
      <c r="S21" s="33" t="str">
        <f t="shared" ref="S21:S51" si="28">IF(A21&lt;&gt;"",I21-Q21,"")</f>
        <v/>
      </c>
      <c r="T21" s="33" t="str">
        <f t="shared" si="13"/>
        <v/>
      </c>
      <c r="U21" s="33" t="str">
        <f t="shared" si="14"/>
        <v/>
      </c>
      <c r="V21" s="40" t="str">
        <f t="shared" si="15"/>
        <v/>
      </c>
      <c r="W21" s="42" t="str">
        <f t="shared" ref="W21:W70" si="29">IF(A21&lt;&gt;"",IF($B$6&gt;0,IF(A21=1,$D$6*$H$8,$D$6*$H$8*(1+$B$6)^(A21-1))-IF($C$7="Y",L21*I21,0),0),"")</f>
        <v/>
      </c>
      <c r="X21" s="42" t="str">
        <f t="shared" ref="X21:X70" si="30">IF(A21&lt;&gt;"",IF($B$6&gt;0,$D$6*$H$8*(1+$B$6)^A21-IF($C$7="Y",M21*J21,0),0),"")</f>
        <v/>
      </c>
      <c r="Y21" s="33" t="str">
        <f t="shared" ref="Y21:Y69" si="31">IF(A21&lt;&gt;"",IF($N$10="Y",MAX(S21,W21),S21),"")</f>
        <v/>
      </c>
      <c r="Z21" s="101" t="str">
        <f t="shared" ref="Z21:Z69" si="32">IF(A21&lt;&gt;"",IF($N$10="Y",MAX(T21,X21),T21),"")</f>
        <v/>
      </c>
      <c r="AA21" s="33" t="str">
        <f t="shared" ref="AA21:AA69" si="33">IF(A21&lt;&gt;"",IF($N$10="Y",Y21-U21,S21-U21),"")</f>
        <v/>
      </c>
      <c r="AB21" s="33" t="str">
        <f t="shared" ref="AB21:AB69" si="34">IF(A21&lt;&gt;"",IF($N$10="Y",Z21-V21,T21-V21),"")</f>
        <v/>
      </c>
      <c r="AC21" s="42"/>
      <c r="AD21" s="30" t="str">
        <f t="shared" si="16"/>
        <v/>
      </c>
      <c r="AE21" s="30" t="str">
        <f t="shared" si="17"/>
        <v/>
      </c>
      <c r="AF21" s="33" t="str">
        <f>IF(A21&lt;&gt;"",AH21/PRODUCT(AE21:INDEX($AE$20:$AE$75,MATCH(9.99999999999999E+307,$AE$20:$AE$75))),"")</f>
        <v/>
      </c>
      <c r="AG21" s="19" t="str">
        <f t="shared" si="18"/>
        <v/>
      </c>
      <c r="AH21" s="33" t="str">
        <f t="shared" si="19"/>
        <v/>
      </c>
      <c r="AI21" s="33" t="str">
        <f t="shared" si="20"/>
        <v/>
      </c>
      <c r="AJ21" s="33" t="str">
        <f t="shared" si="21"/>
        <v/>
      </c>
      <c r="AK21" s="17" t="str">
        <f t="shared" si="22"/>
        <v/>
      </c>
      <c r="AL21" s="23" t="str">
        <f t="shared" ref="AL21:AL69" si="35">IF(A21&lt;&gt;"",Z21&gt;=V21,"")</f>
        <v/>
      </c>
      <c r="AM21" s="23" t="str">
        <f t="shared" ref="AM21:AM69" si="36">IF(A21&lt;&gt;"",Y21&gt;=AF21-0.5,"")</f>
        <v/>
      </c>
      <c r="AN21" s="23" t="str">
        <f t="shared" si="23"/>
        <v/>
      </c>
      <c r="AO21" s="32" t="str">
        <f t="shared" si="24"/>
        <v/>
      </c>
      <c r="AP21" s="30" t="str">
        <f t="shared" si="25"/>
        <v/>
      </c>
    </row>
    <row r="22" spans="1:43">
      <c r="A22" s="23" t="str">
        <f t="shared" si="26"/>
        <v/>
      </c>
      <c r="B22" s="33"/>
      <c r="C22" s="39" t="str">
        <f t="shared" si="0"/>
        <v/>
      </c>
      <c r="D22" s="33" t="str">
        <f t="shared" si="1"/>
        <v/>
      </c>
      <c r="E22" s="33" t="str">
        <f t="shared" si="2"/>
        <v/>
      </c>
      <c r="F22" s="33" t="str">
        <f t="shared" si="3"/>
        <v/>
      </c>
      <c r="G22" s="48" t="str">
        <f t="shared" si="4"/>
        <v/>
      </c>
      <c r="H22" s="98"/>
      <c r="I22" s="50" t="str">
        <f t="shared" si="5"/>
        <v/>
      </c>
      <c r="J22" s="50" t="str">
        <f t="shared" si="6"/>
        <v/>
      </c>
      <c r="K22" s="34" t="str">
        <f t="shared" si="7"/>
        <v/>
      </c>
      <c r="L22" s="99"/>
      <c r="M22" s="17" t="str">
        <f t="shared" si="8"/>
        <v/>
      </c>
      <c r="N22" s="38" t="str">
        <f t="shared" si="27"/>
        <v/>
      </c>
      <c r="O22" s="33" t="str">
        <f t="shared" si="9"/>
        <v/>
      </c>
      <c r="P22" s="33" t="str">
        <f t="shared" si="10"/>
        <v/>
      </c>
      <c r="Q22" s="33" t="str">
        <f t="shared" si="11"/>
        <v/>
      </c>
      <c r="R22" s="33" t="str">
        <f t="shared" si="12"/>
        <v/>
      </c>
      <c r="S22" s="33" t="str">
        <f t="shared" si="28"/>
        <v/>
      </c>
      <c r="T22" s="33" t="str">
        <f t="shared" si="13"/>
        <v/>
      </c>
      <c r="U22" s="33" t="str">
        <f t="shared" si="14"/>
        <v/>
      </c>
      <c r="V22" s="40" t="str">
        <f t="shared" si="15"/>
        <v/>
      </c>
      <c r="W22" s="42" t="str">
        <f t="shared" si="29"/>
        <v/>
      </c>
      <c r="X22" s="42" t="str">
        <f t="shared" si="30"/>
        <v/>
      </c>
      <c r="Y22" s="33" t="str">
        <f t="shared" si="31"/>
        <v/>
      </c>
      <c r="Z22" s="101" t="str">
        <f t="shared" si="32"/>
        <v/>
      </c>
      <c r="AA22" s="33" t="str">
        <f t="shared" si="33"/>
        <v/>
      </c>
      <c r="AB22" s="33" t="str">
        <f t="shared" si="34"/>
        <v/>
      </c>
      <c r="AC22" s="42"/>
      <c r="AD22" s="30" t="str">
        <f t="shared" si="16"/>
        <v/>
      </c>
      <c r="AE22" s="30" t="str">
        <f t="shared" si="17"/>
        <v/>
      </c>
      <c r="AF22" s="33" t="str">
        <f>IF(A22&lt;&gt;"",AH22/PRODUCT(AE22:INDEX($AE$20:$AE$75,MATCH(9.99999999999999E+307,$AE$20:$AE$75))),"")</f>
        <v/>
      </c>
      <c r="AG22" s="19" t="str">
        <f t="shared" si="18"/>
        <v/>
      </c>
      <c r="AH22" s="33" t="str">
        <f t="shared" si="19"/>
        <v/>
      </c>
      <c r="AI22" s="33" t="str">
        <f t="shared" si="20"/>
        <v/>
      </c>
      <c r="AJ22" s="33" t="str">
        <f t="shared" si="21"/>
        <v/>
      </c>
      <c r="AK22" s="17" t="str">
        <f t="shared" si="22"/>
        <v/>
      </c>
      <c r="AL22" s="23" t="str">
        <f t="shared" si="35"/>
        <v/>
      </c>
      <c r="AM22" s="23" t="str">
        <f t="shared" si="36"/>
        <v/>
      </c>
      <c r="AN22" s="23" t="str">
        <f t="shared" si="23"/>
        <v/>
      </c>
      <c r="AO22" s="32" t="str">
        <f t="shared" si="24"/>
        <v/>
      </c>
      <c r="AP22" s="30" t="str">
        <f t="shared" si="25"/>
        <v/>
      </c>
    </row>
    <row r="23" spans="1:43">
      <c r="A23" s="23" t="str">
        <f t="shared" si="26"/>
        <v/>
      </c>
      <c r="B23" s="33"/>
      <c r="C23" s="39" t="str">
        <f t="shared" si="0"/>
        <v/>
      </c>
      <c r="D23" s="33" t="str">
        <f t="shared" si="1"/>
        <v/>
      </c>
      <c r="E23" s="33" t="str">
        <f t="shared" si="2"/>
        <v/>
      </c>
      <c r="F23" s="33" t="str">
        <f t="shared" si="3"/>
        <v/>
      </c>
      <c r="G23" s="48" t="str">
        <f t="shared" si="4"/>
        <v/>
      </c>
      <c r="H23" s="98"/>
      <c r="I23" s="50" t="str">
        <f t="shared" si="5"/>
        <v/>
      </c>
      <c r="J23" s="50" t="str">
        <f t="shared" si="6"/>
        <v/>
      </c>
      <c r="K23" s="34" t="str">
        <f t="shared" si="7"/>
        <v/>
      </c>
      <c r="L23" s="99"/>
      <c r="M23" s="17" t="str">
        <f t="shared" si="8"/>
        <v/>
      </c>
      <c r="N23" s="38" t="str">
        <f t="shared" si="27"/>
        <v/>
      </c>
      <c r="O23" s="33" t="str">
        <f t="shared" si="9"/>
        <v/>
      </c>
      <c r="P23" s="33" t="str">
        <f t="shared" si="10"/>
        <v/>
      </c>
      <c r="Q23" s="33" t="str">
        <f t="shared" si="11"/>
        <v/>
      </c>
      <c r="R23" s="33" t="str">
        <f t="shared" si="12"/>
        <v/>
      </c>
      <c r="S23" s="33" t="str">
        <f t="shared" si="28"/>
        <v/>
      </c>
      <c r="T23" s="33" t="str">
        <f t="shared" si="13"/>
        <v/>
      </c>
      <c r="U23" s="33" t="str">
        <f t="shared" si="14"/>
        <v/>
      </c>
      <c r="V23" s="40" t="str">
        <f t="shared" si="15"/>
        <v/>
      </c>
      <c r="W23" s="42" t="str">
        <f t="shared" si="29"/>
        <v/>
      </c>
      <c r="X23" s="42" t="str">
        <f t="shared" si="30"/>
        <v/>
      </c>
      <c r="Y23" s="33" t="str">
        <f t="shared" si="31"/>
        <v/>
      </c>
      <c r="Z23" s="101" t="str">
        <f t="shared" si="32"/>
        <v/>
      </c>
      <c r="AA23" s="33" t="str">
        <f t="shared" si="33"/>
        <v/>
      </c>
      <c r="AB23" s="33" t="str">
        <f t="shared" si="34"/>
        <v/>
      </c>
      <c r="AC23" s="42"/>
      <c r="AD23" s="30" t="str">
        <f t="shared" si="16"/>
        <v/>
      </c>
      <c r="AE23" s="30" t="str">
        <f t="shared" si="17"/>
        <v/>
      </c>
      <c r="AF23" s="33" t="str">
        <f>IF(A23&lt;&gt;"",AH23/PRODUCT(AE23:INDEX($AE$20:$AE$75,MATCH(9.99999999999999E+307,$AE$20:$AE$75))),"")</f>
        <v/>
      </c>
      <c r="AG23" s="19" t="str">
        <f t="shared" si="18"/>
        <v/>
      </c>
      <c r="AH23" s="33" t="str">
        <f t="shared" si="19"/>
        <v/>
      </c>
      <c r="AI23" s="33" t="str">
        <f t="shared" si="20"/>
        <v/>
      </c>
      <c r="AJ23" s="33" t="str">
        <f t="shared" si="21"/>
        <v/>
      </c>
      <c r="AK23" s="17" t="str">
        <f t="shared" si="22"/>
        <v/>
      </c>
      <c r="AL23" s="23" t="str">
        <f t="shared" si="35"/>
        <v/>
      </c>
      <c r="AM23" s="23" t="str">
        <f t="shared" si="36"/>
        <v/>
      </c>
      <c r="AN23" s="23" t="str">
        <f t="shared" si="23"/>
        <v/>
      </c>
      <c r="AO23" s="32" t="str">
        <f t="shared" si="24"/>
        <v/>
      </c>
      <c r="AP23" s="30" t="str">
        <f t="shared" si="25"/>
        <v/>
      </c>
    </row>
    <row r="24" spans="1:43">
      <c r="A24" s="23" t="str">
        <f t="shared" si="26"/>
        <v/>
      </c>
      <c r="B24" s="33"/>
      <c r="C24" s="39" t="str">
        <f t="shared" si="0"/>
        <v/>
      </c>
      <c r="D24" s="33" t="str">
        <f t="shared" si="1"/>
        <v/>
      </c>
      <c r="E24" s="33" t="str">
        <f t="shared" si="2"/>
        <v/>
      </c>
      <c r="F24" s="33" t="str">
        <f t="shared" si="3"/>
        <v/>
      </c>
      <c r="G24" s="48" t="str">
        <f t="shared" si="4"/>
        <v/>
      </c>
      <c r="H24" s="98"/>
      <c r="I24" s="50" t="str">
        <f t="shared" si="5"/>
        <v/>
      </c>
      <c r="J24" s="50" t="str">
        <f t="shared" si="6"/>
        <v/>
      </c>
      <c r="K24" s="34" t="str">
        <f t="shared" si="7"/>
        <v/>
      </c>
      <c r="L24" s="99"/>
      <c r="M24" s="17" t="str">
        <f t="shared" si="8"/>
        <v/>
      </c>
      <c r="N24" s="38" t="str">
        <f t="shared" si="27"/>
        <v/>
      </c>
      <c r="O24" s="33" t="str">
        <f t="shared" si="9"/>
        <v/>
      </c>
      <c r="P24" s="33" t="str">
        <f t="shared" si="10"/>
        <v/>
      </c>
      <c r="Q24" s="33" t="str">
        <f t="shared" si="11"/>
        <v/>
      </c>
      <c r="R24" s="33" t="str">
        <f t="shared" si="12"/>
        <v/>
      </c>
      <c r="S24" s="33" t="str">
        <f t="shared" si="28"/>
        <v/>
      </c>
      <c r="T24" s="33" t="str">
        <f t="shared" si="13"/>
        <v/>
      </c>
      <c r="U24" s="33" t="str">
        <f t="shared" si="14"/>
        <v/>
      </c>
      <c r="V24" s="40" t="str">
        <f t="shared" si="15"/>
        <v/>
      </c>
      <c r="W24" s="42" t="str">
        <f t="shared" si="29"/>
        <v/>
      </c>
      <c r="X24" s="42" t="str">
        <f t="shared" si="30"/>
        <v/>
      </c>
      <c r="Y24" s="33" t="str">
        <f t="shared" si="31"/>
        <v/>
      </c>
      <c r="Z24" s="101" t="str">
        <f t="shared" si="32"/>
        <v/>
      </c>
      <c r="AA24" s="33" t="str">
        <f t="shared" si="33"/>
        <v/>
      </c>
      <c r="AB24" s="33" t="str">
        <f t="shared" si="34"/>
        <v/>
      </c>
      <c r="AC24" s="42"/>
      <c r="AD24" s="30" t="str">
        <f t="shared" si="16"/>
        <v/>
      </c>
      <c r="AE24" s="30" t="str">
        <f t="shared" si="17"/>
        <v/>
      </c>
      <c r="AF24" s="33" t="str">
        <f>IF(A24&lt;&gt;"",AH24/PRODUCT(AE24:INDEX($AE$20:$AE$75,MATCH(9.99999999999999E+307,$AE$20:$AE$75))),"")</f>
        <v/>
      </c>
      <c r="AG24" s="19" t="str">
        <f t="shared" si="18"/>
        <v/>
      </c>
      <c r="AH24" s="33" t="str">
        <f t="shared" si="19"/>
        <v/>
      </c>
      <c r="AI24" s="33" t="str">
        <f t="shared" si="20"/>
        <v/>
      </c>
      <c r="AJ24" s="33" t="str">
        <f t="shared" si="21"/>
        <v/>
      </c>
      <c r="AK24" s="17" t="str">
        <f t="shared" si="22"/>
        <v/>
      </c>
      <c r="AL24" s="23" t="str">
        <f t="shared" si="35"/>
        <v/>
      </c>
      <c r="AM24" s="23" t="str">
        <f t="shared" si="36"/>
        <v/>
      </c>
      <c r="AN24" s="23" t="str">
        <f t="shared" si="23"/>
        <v/>
      </c>
      <c r="AO24" s="32" t="str">
        <f t="shared" si="24"/>
        <v/>
      </c>
      <c r="AP24" s="30" t="str">
        <f t="shared" si="25"/>
        <v/>
      </c>
    </row>
    <row r="25" spans="1:43">
      <c r="A25" s="23" t="str">
        <f t="shared" si="26"/>
        <v/>
      </c>
      <c r="B25" s="33"/>
      <c r="C25" s="39" t="str">
        <f t="shared" si="0"/>
        <v/>
      </c>
      <c r="D25" s="33" t="str">
        <f t="shared" si="1"/>
        <v/>
      </c>
      <c r="E25" s="33" t="str">
        <f t="shared" si="2"/>
        <v/>
      </c>
      <c r="F25" s="33" t="str">
        <f t="shared" si="3"/>
        <v/>
      </c>
      <c r="G25" s="48" t="str">
        <f t="shared" si="4"/>
        <v/>
      </c>
      <c r="H25" s="98"/>
      <c r="I25" s="50" t="str">
        <f t="shared" si="5"/>
        <v/>
      </c>
      <c r="J25" s="50" t="str">
        <f t="shared" si="6"/>
        <v/>
      </c>
      <c r="K25" s="34" t="str">
        <f t="shared" si="7"/>
        <v/>
      </c>
      <c r="L25" s="99"/>
      <c r="M25" s="17" t="str">
        <f t="shared" si="8"/>
        <v/>
      </c>
      <c r="N25" s="38" t="str">
        <f t="shared" si="27"/>
        <v/>
      </c>
      <c r="O25" s="33" t="str">
        <f t="shared" si="9"/>
        <v/>
      </c>
      <c r="P25" s="33" t="str">
        <f t="shared" si="10"/>
        <v/>
      </c>
      <c r="Q25" s="33" t="str">
        <f t="shared" si="11"/>
        <v/>
      </c>
      <c r="R25" s="33" t="str">
        <f t="shared" si="12"/>
        <v/>
      </c>
      <c r="S25" s="33" t="str">
        <f t="shared" si="28"/>
        <v/>
      </c>
      <c r="T25" s="33" t="str">
        <f t="shared" si="13"/>
        <v/>
      </c>
      <c r="U25" s="33" t="str">
        <f t="shared" si="14"/>
        <v/>
      </c>
      <c r="V25" s="40" t="str">
        <f t="shared" si="15"/>
        <v/>
      </c>
      <c r="W25" s="42" t="str">
        <f t="shared" si="29"/>
        <v/>
      </c>
      <c r="X25" s="42" t="str">
        <f t="shared" si="30"/>
        <v/>
      </c>
      <c r="Y25" s="33" t="str">
        <f t="shared" si="31"/>
        <v/>
      </c>
      <c r="Z25" s="101" t="str">
        <f t="shared" si="32"/>
        <v/>
      </c>
      <c r="AA25" s="33" t="str">
        <f t="shared" si="33"/>
        <v/>
      </c>
      <c r="AB25" s="33" t="str">
        <f t="shared" si="34"/>
        <v/>
      </c>
      <c r="AC25" s="42"/>
      <c r="AD25" s="30" t="str">
        <f t="shared" si="16"/>
        <v/>
      </c>
      <c r="AE25" s="30" t="str">
        <f t="shared" si="17"/>
        <v/>
      </c>
      <c r="AF25" s="33" t="str">
        <f>IF(A25&lt;&gt;"",AH25/PRODUCT(AE25:INDEX($AE$20:$AE$75,MATCH(9.99999999999999E+307,$AE$20:$AE$75))),"")</f>
        <v/>
      </c>
      <c r="AG25" s="19" t="str">
        <f t="shared" si="18"/>
        <v/>
      </c>
      <c r="AH25" s="33" t="str">
        <f t="shared" si="19"/>
        <v/>
      </c>
      <c r="AI25" s="33" t="str">
        <f t="shared" si="20"/>
        <v/>
      </c>
      <c r="AJ25" s="33" t="str">
        <f t="shared" si="21"/>
        <v/>
      </c>
      <c r="AK25" s="17" t="str">
        <f t="shared" si="22"/>
        <v/>
      </c>
      <c r="AL25" s="23" t="str">
        <f t="shared" si="35"/>
        <v/>
      </c>
      <c r="AM25" s="23" t="str">
        <f t="shared" si="36"/>
        <v/>
      </c>
      <c r="AN25" s="23" t="str">
        <f t="shared" si="23"/>
        <v/>
      </c>
      <c r="AO25" s="32" t="str">
        <f t="shared" si="24"/>
        <v/>
      </c>
      <c r="AP25" s="30" t="str">
        <f t="shared" si="25"/>
        <v/>
      </c>
    </row>
    <row r="26" spans="1:43">
      <c r="A26" s="23" t="str">
        <f t="shared" si="26"/>
        <v/>
      </c>
      <c r="B26" s="33"/>
      <c r="C26" s="39" t="str">
        <f t="shared" si="0"/>
        <v/>
      </c>
      <c r="D26" s="33" t="str">
        <f t="shared" si="1"/>
        <v/>
      </c>
      <c r="E26" s="33" t="str">
        <f t="shared" si="2"/>
        <v/>
      </c>
      <c r="F26" s="33" t="str">
        <f t="shared" si="3"/>
        <v/>
      </c>
      <c r="G26" s="48" t="str">
        <f t="shared" si="4"/>
        <v/>
      </c>
      <c r="H26" s="98"/>
      <c r="I26" s="50" t="str">
        <f t="shared" si="5"/>
        <v/>
      </c>
      <c r="J26" s="50" t="str">
        <f t="shared" si="6"/>
        <v/>
      </c>
      <c r="K26" s="34" t="str">
        <f t="shared" si="7"/>
        <v/>
      </c>
      <c r="L26" s="99"/>
      <c r="M26" s="17" t="str">
        <f t="shared" si="8"/>
        <v/>
      </c>
      <c r="N26" s="38" t="str">
        <f t="shared" si="27"/>
        <v/>
      </c>
      <c r="O26" s="33" t="str">
        <f t="shared" si="9"/>
        <v/>
      </c>
      <c r="P26" s="33" t="str">
        <f t="shared" si="10"/>
        <v/>
      </c>
      <c r="Q26" s="33" t="str">
        <f t="shared" si="11"/>
        <v/>
      </c>
      <c r="R26" s="33" t="str">
        <f t="shared" si="12"/>
        <v/>
      </c>
      <c r="S26" s="33" t="str">
        <f t="shared" si="28"/>
        <v/>
      </c>
      <c r="T26" s="33" t="str">
        <f t="shared" si="13"/>
        <v/>
      </c>
      <c r="U26" s="33" t="str">
        <f t="shared" si="14"/>
        <v/>
      </c>
      <c r="V26" s="40" t="str">
        <f t="shared" si="15"/>
        <v/>
      </c>
      <c r="W26" s="42" t="str">
        <f t="shared" si="29"/>
        <v/>
      </c>
      <c r="X26" s="42" t="str">
        <f t="shared" si="30"/>
        <v/>
      </c>
      <c r="Y26" s="33" t="str">
        <f t="shared" si="31"/>
        <v/>
      </c>
      <c r="Z26" s="101" t="str">
        <f t="shared" si="32"/>
        <v/>
      </c>
      <c r="AA26" s="33" t="str">
        <f t="shared" si="33"/>
        <v/>
      </c>
      <c r="AB26" s="33" t="str">
        <f t="shared" si="34"/>
        <v/>
      </c>
      <c r="AC26" s="42"/>
      <c r="AD26" s="30" t="str">
        <f t="shared" si="16"/>
        <v/>
      </c>
      <c r="AE26" s="30" t="str">
        <f t="shared" si="17"/>
        <v/>
      </c>
      <c r="AF26" s="33" t="str">
        <f>IF(A26&lt;&gt;"",AH26/PRODUCT(AE26:INDEX($AE$20:$AE$75,MATCH(9.99999999999999E+307,$AE$20:$AE$75))),"")</f>
        <v/>
      </c>
      <c r="AG26" s="19" t="str">
        <f t="shared" si="18"/>
        <v/>
      </c>
      <c r="AH26" s="33" t="str">
        <f t="shared" si="19"/>
        <v/>
      </c>
      <c r="AI26" s="33" t="str">
        <f t="shared" si="20"/>
        <v/>
      </c>
      <c r="AJ26" s="33" t="str">
        <f t="shared" si="21"/>
        <v/>
      </c>
      <c r="AK26" s="17" t="str">
        <f t="shared" si="22"/>
        <v/>
      </c>
      <c r="AL26" s="23" t="str">
        <f t="shared" si="35"/>
        <v/>
      </c>
      <c r="AM26" s="23" t="str">
        <f t="shared" si="36"/>
        <v/>
      </c>
      <c r="AN26" s="23" t="str">
        <f t="shared" si="23"/>
        <v/>
      </c>
      <c r="AO26" s="32" t="str">
        <f t="shared" si="24"/>
        <v/>
      </c>
      <c r="AP26" s="30" t="str">
        <f t="shared" si="25"/>
        <v/>
      </c>
    </row>
    <row r="27" spans="1:43">
      <c r="A27" s="23" t="str">
        <f t="shared" si="26"/>
        <v/>
      </c>
      <c r="B27" s="33"/>
      <c r="C27" s="39" t="str">
        <f t="shared" si="0"/>
        <v/>
      </c>
      <c r="D27" s="33" t="str">
        <f t="shared" si="1"/>
        <v/>
      </c>
      <c r="E27" s="33" t="str">
        <f t="shared" si="2"/>
        <v/>
      </c>
      <c r="F27" s="33" t="str">
        <f t="shared" si="3"/>
        <v/>
      </c>
      <c r="G27" s="48" t="str">
        <f t="shared" si="4"/>
        <v/>
      </c>
      <c r="H27" s="98"/>
      <c r="I27" s="50" t="str">
        <f t="shared" si="5"/>
        <v/>
      </c>
      <c r="J27" s="50" t="str">
        <f t="shared" si="6"/>
        <v/>
      </c>
      <c r="K27" s="34" t="str">
        <f t="shared" si="7"/>
        <v/>
      </c>
      <c r="L27" s="99"/>
      <c r="M27" s="17" t="str">
        <f t="shared" si="8"/>
        <v/>
      </c>
      <c r="N27" s="38" t="str">
        <f t="shared" si="27"/>
        <v/>
      </c>
      <c r="O27" s="33" t="str">
        <f t="shared" si="9"/>
        <v/>
      </c>
      <c r="P27" s="33" t="str">
        <f t="shared" si="10"/>
        <v/>
      </c>
      <c r="Q27" s="33" t="str">
        <f t="shared" si="11"/>
        <v/>
      </c>
      <c r="R27" s="33" t="str">
        <f t="shared" si="12"/>
        <v/>
      </c>
      <c r="S27" s="33" t="str">
        <f t="shared" si="28"/>
        <v/>
      </c>
      <c r="T27" s="33" t="str">
        <f t="shared" si="13"/>
        <v/>
      </c>
      <c r="U27" s="33" t="str">
        <f t="shared" si="14"/>
        <v/>
      </c>
      <c r="V27" s="40" t="str">
        <f t="shared" si="15"/>
        <v/>
      </c>
      <c r="W27" s="42" t="str">
        <f t="shared" si="29"/>
        <v/>
      </c>
      <c r="X27" s="42" t="str">
        <f t="shared" si="30"/>
        <v/>
      </c>
      <c r="Y27" s="33" t="str">
        <f t="shared" si="31"/>
        <v/>
      </c>
      <c r="Z27" s="101" t="str">
        <f t="shared" si="32"/>
        <v/>
      </c>
      <c r="AA27" s="33" t="str">
        <f t="shared" si="33"/>
        <v/>
      </c>
      <c r="AB27" s="33" t="str">
        <f t="shared" si="34"/>
        <v/>
      </c>
      <c r="AC27" s="42"/>
      <c r="AD27" s="30" t="str">
        <f t="shared" si="16"/>
        <v/>
      </c>
      <c r="AE27" s="30" t="str">
        <f t="shared" si="17"/>
        <v/>
      </c>
      <c r="AF27" s="33" t="str">
        <f>IF(A27&lt;&gt;"",AH27/PRODUCT(AE27:INDEX($AE$20:$AE$75,MATCH(9.99999999999999E+307,$AE$20:$AE$75))),"")</f>
        <v/>
      </c>
      <c r="AG27" s="19" t="str">
        <f t="shared" si="18"/>
        <v/>
      </c>
      <c r="AH27" s="33" t="str">
        <f t="shared" si="19"/>
        <v/>
      </c>
      <c r="AI27" s="33" t="str">
        <f t="shared" si="20"/>
        <v/>
      </c>
      <c r="AJ27" s="33" t="str">
        <f t="shared" si="21"/>
        <v/>
      </c>
      <c r="AK27" s="17" t="str">
        <f t="shared" si="22"/>
        <v/>
      </c>
      <c r="AL27" s="23" t="str">
        <f t="shared" si="35"/>
        <v/>
      </c>
      <c r="AM27" s="23" t="str">
        <f t="shared" si="36"/>
        <v/>
      </c>
      <c r="AN27" s="23" t="str">
        <f t="shared" si="23"/>
        <v/>
      </c>
      <c r="AO27" s="32" t="str">
        <f t="shared" si="24"/>
        <v/>
      </c>
      <c r="AP27" s="30" t="str">
        <f t="shared" si="25"/>
        <v/>
      </c>
    </row>
    <row r="28" spans="1:43">
      <c r="A28" s="23" t="str">
        <f t="shared" si="26"/>
        <v/>
      </c>
      <c r="B28" s="33"/>
      <c r="C28" s="39" t="str">
        <f t="shared" si="0"/>
        <v/>
      </c>
      <c r="D28" s="33" t="str">
        <f t="shared" si="1"/>
        <v/>
      </c>
      <c r="E28" s="33" t="str">
        <f t="shared" si="2"/>
        <v/>
      </c>
      <c r="F28" s="33" t="str">
        <f t="shared" si="3"/>
        <v/>
      </c>
      <c r="G28" s="48" t="str">
        <f t="shared" si="4"/>
        <v/>
      </c>
      <c r="H28" s="98"/>
      <c r="I28" s="50" t="str">
        <f t="shared" si="5"/>
        <v/>
      </c>
      <c r="J28" s="50" t="str">
        <f t="shared" si="6"/>
        <v/>
      </c>
      <c r="K28" s="34" t="str">
        <f t="shared" si="7"/>
        <v/>
      </c>
      <c r="L28" s="99"/>
      <c r="M28" s="17" t="str">
        <f t="shared" si="8"/>
        <v/>
      </c>
      <c r="N28" s="38" t="str">
        <f t="shared" si="27"/>
        <v/>
      </c>
      <c r="O28" s="33" t="str">
        <f t="shared" si="9"/>
        <v/>
      </c>
      <c r="P28" s="33" t="str">
        <f t="shared" si="10"/>
        <v/>
      </c>
      <c r="Q28" s="33" t="str">
        <f t="shared" si="11"/>
        <v/>
      </c>
      <c r="R28" s="33" t="str">
        <f t="shared" si="12"/>
        <v/>
      </c>
      <c r="S28" s="33" t="str">
        <f t="shared" si="28"/>
        <v/>
      </c>
      <c r="T28" s="33" t="str">
        <f t="shared" si="13"/>
        <v/>
      </c>
      <c r="U28" s="33" t="str">
        <f t="shared" si="14"/>
        <v/>
      </c>
      <c r="V28" s="40" t="str">
        <f t="shared" si="15"/>
        <v/>
      </c>
      <c r="W28" s="42" t="str">
        <f t="shared" si="29"/>
        <v/>
      </c>
      <c r="X28" s="42" t="str">
        <f t="shared" si="30"/>
        <v/>
      </c>
      <c r="Y28" s="33" t="str">
        <f t="shared" si="31"/>
        <v/>
      </c>
      <c r="Z28" s="101" t="str">
        <f t="shared" si="32"/>
        <v/>
      </c>
      <c r="AA28" s="33" t="str">
        <f t="shared" si="33"/>
        <v/>
      </c>
      <c r="AB28" s="33" t="str">
        <f t="shared" si="34"/>
        <v/>
      </c>
      <c r="AC28" s="42"/>
      <c r="AD28" s="30" t="str">
        <f t="shared" si="16"/>
        <v/>
      </c>
      <c r="AE28" s="30" t="str">
        <f t="shared" si="17"/>
        <v/>
      </c>
      <c r="AF28" s="33" t="str">
        <f>IF(A28&lt;&gt;"",AH28/PRODUCT(AE28:INDEX($AE$20:$AE$75,MATCH(9.99999999999999E+307,$AE$20:$AE$75))),"")</f>
        <v/>
      </c>
      <c r="AG28" s="19" t="str">
        <f t="shared" si="18"/>
        <v/>
      </c>
      <c r="AH28" s="33" t="str">
        <f t="shared" si="19"/>
        <v/>
      </c>
      <c r="AI28" s="33" t="str">
        <f t="shared" si="20"/>
        <v/>
      </c>
      <c r="AJ28" s="33" t="str">
        <f t="shared" si="21"/>
        <v/>
      </c>
      <c r="AK28" s="17" t="str">
        <f t="shared" si="22"/>
        <v/>
      </c>
      <c r="AL28" s="23" t="str">
        <f t="shared" si="35"/>
        <v/>
      </c>
      <c r="AM28" s="23" t="str">
        <f t="shared" si="36"/>
        <v/>
      </c>
      <c r="AN28" s="23" t="str">
        <f t="shared" si="23"/>
        <v/>
      </c>
      <c r="AO28" s="32" t="str">
        <f t="shared" si="24"/>
        <v/>
      </c>
      <c r="AP28" s="30" t="str">
        <f t="shared" si="25"/>
        <v/>
      </c>
    </row>
    <row r="29" spans="1:43">
      <c r="A29" s="23" t="str">
        <f t="shared" si="26"/>
        <v/>
      </c>
      <c r="B29" s="33"/>
      <c r="C29" s="39" t="str">
        <f t="shared" si="0"/>
        <v/>
      </c>
      <c r="D29" s="33" t="str">
        <f t="shared" si="1"/>
        <v/>
      </c>
      <c r="E29" s="33" t="str">
        <f t="shared" si="2"/>
        <v/>
      </c>
      <c r="F29" s="33" t="str">
        <f t="shared" si="3"/>
        <v/>
      </c>
      <c r="G29" s="48" t="str">
        <f t="shared" si="4"/>
        <v/>
      </c>
      <c r="H29" s="98"/>
      <c r="I29" s="50" t="str">
        <f t="shared" si="5"/>
        <v/>
      </c>
      <c r="J29" s="50" t="str">
        <f t="shared" si="6"/>
        <v/>
      </c>
      <c r="K29" s="34" t="str">
        <f t="shared" si="7"/>
        <v/>
      </c>
      <c r="L29" s="99"/>
      <c r="M29" s="17" t="str">
        <f t="shared" si="8"/>
        <v/>
      </c>
      <c r="N29" s="38" t="str">
        <f t="shared" si="27"/>
        <v/>
      </c>
      <c r="O29" s="33" t="str">
        <f t="shared" si="9"/>
        <v/>
      </c>
      <c r="P29" s="33" t="str">
        <f t="shared" si="10"/>
        <v/>
      </c>
      <c r="Q29" s="33" t="str">
        <f t="shared" si="11"/>
        <v/>
      </c>
      <c r="R29" s="33" t="str">
        <f t="shared" si="12"/>
        <v/>
      </c>
      <c r="S29" s="33" t="str">
        <f t="shared" si="28"/>
        <v/>
      </c>
      <c r="T29" s="33" t="str">
        <f t="shared" si="13"/>
        <v/>
      </c>
      <c r="U29" s="33" t="str">
        <f t="shared" si="14"/>
        <v/>
      </c>
      <c r="V29" s="40" t="str">
        <f t="shared" si="15"/>
        <v/>
      </c>
      <c r="W29" s="42" t="str">
        <f t="shared" si="29"/>
        <v/>
      </c>
      <c r="X29" s="42" t="str">
        <f t="shared" si="30"/>
        <v/>
      </c>
      <c r="Y29" s="33" t="str">
        <f t="shared" si="31"/>
        <v/>
      </c>
      <c r="Z29" s="101" t="str">
        <f t="shared" si="32"/>
        <v/>
      </c>
      <c r="AA29" s="33" t="str">
        <f t="shared" si="33"/>
        <v/>
      </c>
      <c r="AB29" s="33" t="str">
        <f t="shared" si="34"/>
        <v/>
      </c>
      <c r="AC29" s="42"/>
      <c r="AD29" s="30" t="str">
        <f t="shared" si="16"/>
        <v/>
      </c>
      <c r="AE29" s="30" t="str">
        <f t="shared" si="17"/>
        <v/>
      </c>
      <c r="AF29" s="33" t="str">
        <f>IF(A29&lt;&gt;"",AH29/PRODUCT(AE29:INDEX($AE$20:$AE$75,MATCH(9.99999999999999E+307,$AE$20:$AE$75))),"")</f>
        <v/>
      </c>
      <c r="AG29" s="19" t="str">
        <f>IF(A29&lt;&gt;"",IF(A29&lt;$H$11,AG30/AE30,IF(A29=$H$11,AH29,"")),"")</f>
        <v/>
      </c>
      <c r="AH29" s="33" t="str">
        <f>IF(A29&lt;&gt;"",MAX(INDEX($J$20:$J$75,MATCH(9.99999999999999E+307,$J$20:$J$75)),INDEX($Z$20:$Z$75,MATCH(9.99999999999999E+307,$Z$20:$Z$75))),"")</f>
        <v/>
      </c>
      <c r="AI29" s="33" t="str">
        <f t="shared" si="20"/>
        <v/>
      </c>
      <c r="AJ29" s="33" t="str">
        <f t="shared" si="21"/>
        <v/>
      </c>
      <c r="AK29" s="17" t="str">
        <f t="shared" si="22"/>
        <v/>
      </c>
      <c r="AL29" s="23" t="str">
        <f t="shared" si="35"/>
        <v/>
      </c>
      <c r="AM29" s="23" t="str">
        <f t="shared" si="36"/>
        <v/>
      </c>
      <c r="AN29" s="23" t="str">
        <f t="shared" si="23"/>
        <v/>
      </c>
      <c r="AO29" s="32" t="str">
        <f t="shared" si="24"/>
        <v/>
      </c>
      <c r="AP29" s="30" t="str">
        <f t="shared" si="25"/>
        <v/>
      </c>
    </row>
    <row r="30" spans="1:43">
      <c r="A30" s="23" t="str">
        <f t="shared" si="26"/>
        <v/>
      </c>
      <c r="B30" s="33"/>
      <c r="C30" s="39" t="str">
        <f t="shared" si="0"/>
        <v/>
      </c>
      <c r="D30" s="33" t="str">
        <f t="shared" si="1"/>
        <v/>
      </c>
      <c r="E30" s="33" t="str">
        <f t="shared" si="2"/>
        <v/>
      </c>
      <c r="F30" s="33" t="str">
        <f t="shared" si="3"/>
        <v/>
      </c>
      <c r="G30" s="48" t="str">
        <f t="shared" si="4"/>
        <v/>
      </c>
      <c r="H30" s="98"/>
      <c r="I30" s="50" t="str">
        <f t="shared" si="5"/>
        <v/>
      </c>
      <c r="J30" s="50" t="str">
        <f t="shared" si="6"/>
        <v/>
      </c>
      <c r="K30" s="34" t="str">
        <f t="shared" si="7"/>
        <v/>
      </c>
      <c r="L30" s="99"/>
      <c r="M30" s="17" t="str">
        <f t="shared" si="8"/>
        <v/>
      </c>
      <c r="N30" s="38" t="str">
        <f t="shared" si="27"/>
        <v/>
      </c>
      <c r="O30" s="33" t="str">
        <f t="shared" si="9"/>
        <v/>
      </c>
      <c r="P30" s="33" t="str">
        <f t="shared" si="10"/>
        <v/>
      </c>
      <c r="Q30" s="33" t="str">
        <f t="shared" si="11"/>
        <v/>
      </c>
      <c r="R30" s="33" t="str">
        <f t="shared" si="12"/>
        <v/>
      </c>
      <c r="S30" s="33" t="str">
        <f t="shared" si="28"/>
        <v/>
      </c>
      <c r="T30" s="33" t="str">
        <f t="shared" si="13"/>
        <v/>
      </c>
      <c r="U30" s="33" t="str">
        <f t="shared" si="14"/>
        <v/>
      </c>
      <c r="V30" s="40" t="str">
        <f t="shared" si="15"/>
        <v/>
      </c>
      <c r="W30" s="42" t="str">
        <f t="shared" si="29"/>
        <v/>
      </c>
      <c r="X30" s="42" t="str">
        <f t="shared" si="30"/>
        <v/>
      </c>
      <c r="Y30" s="33" t="str">
        <f t="shared" si="31"/>
        <v/>
      </c>
      <c r="Z30" s="101" t="str">
        <f t="shared" si="32"/>
        <v/>
      </c>
      <c r="AA30" s="33" t="str">
        <f t="shared" si="33"/>
        <v/>
      </c>
      <c r="AB30" s="33" t="str">
        <f t="shared" si="34"/>
        <v/>
      </c>
      <c r="AC30" s="42"/>
      <c r="AD30" s="30" t="str">
        <f t="shared" si="16"/>
        <v/>
      </c>
      <c r="AE30" s="30" t="str">
        <f t="shared" si="17"/>
        <v/>
      </c>
      <c r="AF30" s="33" t="str">
        <f>IF(A30&lt;&gt;"",AH30/PRODUCT(AE30:INDEX($AE$20:$AE$75,MATCH(9.99999999999999E+307,$AE$20:$AE$75))),"")</f>
        <v/>
      </c>
      <c r="AG30" s="19" t="str">
        <f t="shared" ref="AG30:AG72" si="37">IF(A30&lt;&gt;"",IF(A30&lt;$H$11,AG31/AE31,IF(A30=$H$11,AH30,"")),"")</f>
        <v/>
      </c>
      <c r="AH30" s="33" t="str">
        <f t="shared" ref="AH30:AH69" si="38">IF(A30&lt;&gt;"",MAX(INDEX($J$20:$J$75,MATCH(9.99999999999999E+307,$J$20:$J$75)),INDEX($Z$20:$Z$75,MATCH(9.99999999999999E+307,$Z$20:$Z$75))),"")</f>
        <v/>
      </c>
      <c r="AI30" s="33" t="str">
        <f t="shared" si="20"/>
        <v/>
      </c>
      <c r="AJ30" s="33" t="str">
        <f t="shared" si="21"/>
        <v/>
      </c>
      <c r="AK30" s="17" t="str">
        <f t="shared" si="22"/>
        <v/>
      </c>
      <c r="AL30" s="23" t="str">
        <f t="shared" si="35"/>
        <v/>
      </c>
      <c r="AM30" s="23" t="str">
        <f t="shared" si="36"/>
        <v/>
      </c>
      <c r="AN30" s="23" t="str">
        <f t="shared" si="23"/>
        <v/>
      </c>
      <c r="AO30" s="32" t="str">
        <f t="shared" si="24"/>
        <v/>
      </c>
      <c r="AP30" s="30" t="str">
        <f t="shared" si="25"/>
        <v/>
      </c>
    </row>
    <row r="31" spans="1:43">
      <c r="A31" s="23" t="str">
        <f t="shared" si="26"/>
        <v/>
      </c>
      <c r="B31" s="33"/>
      <c r="C31" s="39" t="str">
        <f t="shared" si="0"/>
        <v/>
      </c>
      <c r="D31" s="33" t="str">
        <f t="shared" si="1"/>
        <v/>
      </c>
      <c r="E31" s="33" t="str">
        <f t="shared" si="2"/>
        <v/>
      </c>
      <c r="F31" s="33" t="str">
        <f t="shared" si="3"/>
        <v/>
      </c>
      <c r="G31" s="48" t="str">
        <f t="shared" si="4"/>
        <v/>
      </c>
      <c r="H31" s="98"/>
      <c r="I31" s="50" t="str">
        <f t="shared" si="5"/>
        <v/>
      </c>
      <c r="J31" s="50" t="str">
        <f t="shared" si="6"/>
        <v/>
      </c>
      <c r="K31" s="34" t="str">
        <f t="shared" si="7"/>
        <v/>
      </c>
      <c r="L31" s="99"/>
      <c r="M31" s="17" t="str">
        <f t="shared" si="8"/>
        <v/>
      </c>
      <c r="N31" s="38" t="str">
        <f t="shared" si="27"/>
        <v/>
      </c>
      <c r="O31" s="33" t="str">
        <f t="shared" si="9"/>
        <v/>
      </c>
      <c r="P31" s="33" t="str">
        <f t="shared" si="10"/>
        <v/>
      </c>
      <c r="Q31" s="33" t="str">
        <f t="shared" si="11"/>
        <v/>
      </c>
      <c r="R31" s="33" t="str">
        <f t="shared" si="12"/>
        <v/>
      </c>
      <c r="S31" s="33" t="str">
        <f t="shared" si="28"/>
        <v/>
      </c>
      <c r="T31" s="33" t="str">
        <f t="shared" si="13"/>
        <v/>
      </c>
      <c r="U31" s="33" t="str">
        <f t="shared" si="14"/>
        <v/>
      </c>
      <c r="V31" s="40" t="str">
        <f t="shared" si="15"/>
        <v/>
      </c>
      <c r="W31" s="42" t="str">
        <f t="shared" si="29"/>
        <v/>
      </c>
      <c r="X31" s="42" t="str">
        <f t="shared" si="30"/>
        <v/>
      </c>
      <c r="Y31" s="33" t="str">
        <f t="shared" si="31"/>
        <v/>
      </c>
      <c r="Z31" s="101" t="str">
        <f t="shared" si="32"/>
        <v/>
      </c>
      <c r="AA31" s="33" t="str">
        <f t="shared" si="33"/>
        <v/>
      </c>
      <c r="AB31" s="33" t="str">
        <f t="shared" si="34"/>
        <v/>
      </c>
      <c r="AC31" s="42"/>
      <c r="AD31" s="30" t="str">
        <f t="shared" si="16"/>
        <v/>
      </c>
      <c r="AE31" s="30" t="str">
        <f t="shared" ref="AE31:AE67" si="39">IF(A31&lt;&gt;"",AD31+0.01,"")</f>
        <v/>
      </c>
      <c r="AF31" s="33" t="str">
        <f>IF(A31&lt;&gt;"",AH31/PRODUCT(AE31:INDEX($AE$20:$AE$75,MATCH(9.99999999999999E+307,$AE$20:$AE$75))),"")</f>
        <v/>
      </c>
      <c r="AG31" s="19" t="str">
        <f t="shared" si="37"/>
        <v/>
      </c>
      <c r="AH31" s="33" t="str">
        <f t="shared" si="38"/>
        <v/>
      </c>
      <c r="AI31" s="33" t="str">
        <f t="shared" si="20"/>
        <v/>
      </c>
      <c r="AJ31" s="33" t="str">
        <f t="shared" si="21"/>
        <v/>
      </c>
      <c r="AK31" s="17" t="str">
        <f t="shared" si="22"/>
        <v/>
      </c>
      <c r="AL31" s="23" t="str">
        <f t="shared" si="35"/>
        <v/>
      </c>
      <c r="AM31" s="23" t="str">
        <f t="shared" si="36"/>
        <v/>
      </c>
      <c r="AN31" s="23" t="str">
        <f t="shared" si="23"/>
        <v/>
      </c>
      <c r="AO31" s="32" t="str">
        <f t="shared" si="24"/>
        <v/>
      </c>
      <c r="AP31" s="30" t="str">
        <f t="shared" si="25"/>
        <v/>
      </c>
    </row>
    <row r="32" spans="1:43">
      <c r="A32" s="23" t="str">
        <f t="shared" si="26"/>
        <v/>
      </c>
      <c r="B32" s="33"/>
      <c r="C32" s="39" t="str">
        <f t="shared" si="0"/>
        <v/>
      </c>
      <c r="D32" s="33" t="str">
        <f t="shared" si="1"/>
        <v/>
      </c>
      <c r="E32" s="33" t="str">
        <f t="shared" si="2"/>
        <v/>
      </c>
      <c r="F32" s="33" t="str">
        <f t="shared" si="3"/>
        <v/>
      </c>
      <c r="G32" s="48" t="str">
        <f t="shared" si="4"/>
        <v/>
      </c>
      <c r="H32" s="98"/>
      <c r="I32" s="50" t="str">
        <f t="shared" si="5"/>
        <v/>
      </c>
      <c r="J32" s="50" t="str">
        <f t="shared" si="6"/>
        <v/>
      </c>
      <c r="K32" s="34" t="str">
        <f t="shared" si="7"/>
        <v/>
      </c>
      <c r="L32" s="99"/>
      <c r="M32" s="17" t="str">
        <f t="shared" si="8"/>
        <v/>
      </c>
      <c r="N32" s="38" t="str">
        <f t="shared" si="27"/>
        <v/>
      </c>
      <c r="O32" s="33" t="str">
        <f t="shared" si="9"/>
        <v/>
      </c>
      <c r="P32" s="33" t="str">
        <f t="shared" si="10"/>
        <v/>
      </c>
      <c r="Q32" s="33" t="str">
        <f t="shared" si="11"/>
        <v/>
      </c>
      <c r="R32" s="33" t="str">
        <f t="shared" si="12"/>
        <v/>
      </c>
      <c r="S32" s="33" t="str">
        <f t="shared" si="28"/>
        <v/>
      </c>
      <c r="T32" s="33" t="str">
        <f t="shared" si="13"/>
        <v/>
      </c>
      <c r="U32" s="33" t="str">
        <f t="shared" si="14"/>
        <v/>
      </c>
      <c r="V32" s="40" t="str">
        <f t="shared" si="15"/>
        <v/>
      </c>
      <c r="W32" s="42" t="str">
        <f t="shared" si="29"/>
        <v/>
      </c>
      <c r="X32" s="42" t="str">
        <f t="shared" si="30"/>
        <v/>
      </c>
      <c r="Y32" s="33" t="str">
        <f t="shared" si="31"/>
        <v/>
      </c>
      <c r="Z32" s="101" t="str">
        <f t="shared" si="32"/>
        <v/>
      </c>
      <c r="AA32" s="33" t="str">
        <f t="shared" si="33"/>
        <v/>
      </c>
      <c r="AB32" s="33" t="str">
        <f t="shared" si="34"/>
        <v/>
      </c>
      <c r="AC32" s="42"/>
      <c r="AD32" s="30" t="str">
        <f t="shared" si="16"/>
        <v/>
      </c>
      <c r="AE32" s="30" t="str">
        <f t="shared" si="39"/>
        <v/>
      </c>
      <c r="AF32" s="33" t="str">
        <f>IF(A32&lt;&gt;"",AH32/PRODUCT(AE32:INDEX($AE$20:$AE$75,MATCH(9.99999999999999E+307,$AE$20:$AE$75))),"")</f>
        <v/>
      </c>
      <c r="AG32" s="19" t="str">
        <f t="shared" si="37"/>
        <v/>
      </c>
      <c r="AH32" s="33" t="str">
        <f t="shared" si="38"/>
        <v/>
      </c>
      <c r="AI32" s="33" t="str">
        <f t="shared" si="20"/>
        <v/>
      </c>
      <c r="AJ32" s="33" t="str">
        <f t="shared" si="21"/>
        <v/>
      </c>
      <c r="AK32" s="17" t="str">
        <f t="shared" si="22"/>
        <v/>
      </c>
      <c r="AL32" s="23" t="str">
        <f t="shared" si="35"/>
        <v/>
      </c>
      <c r="AM32" s="23" t="str">
        <f t="shared" si="36"/>
        <v/>
      </c>
      <c r="AN32" s="23" t="str">
        <f t="shared" si="23"/>
        <v/>
      </c>
      <c r="AO32" s="32" t="str">
        <f t="shared" si="24"/>
        <v/>
      </c>
      <c r="AP32" s="30" t="str">
        <f t="shared" si="25"/>
        <v/>
      </c>
    </row>
    <row r="33" spans="1:42">
      <c r="A33" s="23" t="str">
        <f t="shared" si="26"/>
        <v/>
      </c>
      <c r="B33" s="33"/>
      <c r="C33" s="39" t="str">
        <f t="shared" si="0"/>
        <v/>
      </c>
      <c r="D33" s="33" t="str">
        <f t="shared" si="1"/>
        <v/>
      </c>
      <c r="E33" s="33" t="str">
        <f t="shared" si="2"/>
        <v/>
      </c>
      <c r="F33" s="33" t="str">
        <f t="shared" si="3"/>
        <v/>
      </c>
      <c r="G33" s="48" t="str">
        <f t="shared" si="4"/>
        <v/>
      </c>
      <c r="H33" s="98"/>
      <c r="I33" s="50" t="str">
        <f t="shared" si="5"/>
        <v/>
      </c>
      <c r="J33" s="50" t="str">
        <f t="shared" si="6"/>
        <v/>
      </c>
      <c r="K33" s="34" t="str">
        <f t="shared" si="7"/>
        <v/>
      </c>
      <c r="L33" s="99"/>
      <c r="M33" s="17" t="str">
        <f t="shared" si="8"/>
        <v/>
      </c>
      <c r="N33" s="38" t="str">
        <f t="shared" si="27"/>
        <v/>
      </c>
      <c r="O33" s="33" t="str">
        <f t="shared" si="9"/>
        <v/>
      </c>
      <c r="P33" s="33" t="str">
        <f t="shared" si="10"/>
        <v/>
      </c>
      <c r="Q33" s="33" t="str">
        <f t="shared" si="11"/>
        <v/>
      </c>
      <c r="R33" s="33" t="str">
        <f t="shared" si="12"/>
        <v/>
      </c>
      <c r="S33" s="33" t="str">
        <f t="shared" si="28"/>
        <v/>
      </c>
      <c r="T33" s="33" t="str">
        <f t="shared" si="13"/>
        <v/>
      </c>
      <c r="U33" s="33" t="str">
        <f t="shared" si="14"/>
        <v/>
      </c>
      <c r="V33" s="40" t="str">
        <f t="shared" si="15"/>
        <v/>
      </c>
      <c r="W33" s="42" t="str">
        <f t="shared" si="29"/>
        <v/>
      </c>
      <c r="X33" s="42" t="str">
        <f t="shared" si="30"/>
        <v/>
      </c>
      <c r="Y33" s="33" t="str">
        <f t="shared" si="31"/>
        <v/>
      </c>
      <c r="Z33" s="101" t="str">
        <f t="shared" si="32"/>
        <v/>
      </c>
      <c r="AA33" s="33" t="str">
        <f t="shared" si="33"/>
        <v/>
      </c>
      <c r="AB33" s="33" t="str">
        <f t="shared" si="34"/>
        <v/>
      </c>
      <c r="AC33" s="42"/>
      <c r="AD33" s="30" t="str">
        <f t="shared" si="16"/>
        <v/>
      </c>
      <c r="AE33" s="30" t="str">
        <f t="shared" si="39"/>
        <v/>
      </c>
      <c r="AF33" s="33" t="str">
        <f>IF(A33&lt;&gt;"",AH33/PRODUCT(AE33:INDEX($AE$20:$AE$75,MATCH(9.99999999999999E+307,$AE$20:$AE$75))),"")</f>
        <v/>
      </c>
      <c r="AG33" s="19" t="str">
        <f t="shared" si="37"/>
        <v/>
      </c>
      <c r="AH33" s="33" t="str">
        <f t="shared" si="38"/>
        <v/>
      </c>
      <c r="AI33" s="33" t="str">
        <f t="shared" si="20"/>
        <v/>
      </c>
      <c r="AJ33" s="33" t="str">
        <f t="shared" si="21"/>
        <v/>
      </c>
      <c r="AK33" s="17" t="str">
        <f t="shared" si="22"/>
        <v/>
      </c>
      <c r="AL33" s="23" t="str">
        <f t="shared" si="35"/>
        <v/>
      </c>
      <c r="AM33" s="23" t="str">
        <f t="shared" si="36"/>
        <v/>
      </c>
      <c r="AN33" s="23" t="str">
        <f t="shared" si="23"/>
        <v/>
      </c>
      <c r="AO33" s="32" t="str">
        <f t="shared" si="24"/>
        <v/>
      </c>
      <c r="AP33" s="30" t="str">
        <f t="shared" si="25"/>
        <v/>
      </c>
    </row>
    <row r="34" spans="1:42">
      <c r="A34" s="23" t="str">
        <f t="shared" si="26"/>
        <v/>
      </c>
      <c r="B34" s="33"/>
      <c r="C34" s="39" t="str">
        <f t="shared" si="0"/>
        <v/>
      </c>
      <c r="D34" s="33" t="str">
        <f t="shared" si="1"/>
        <v/>
      </c>
      <c r="E34" s="33" t="str">
        <f t="shared" si="2"/>
        <v/>
      </c>
      <c r="F34" s="33" t="str">
        <f t="shared" si="3"/>
        <v/>
      </c>
      <c r="G34" s="48" t="str">
        <f t="shared" si="4"/>
        <v/>
      </c>
      <c r="H34" s="98"/>
      <c r="I34" s="50" t="str">
        <f t="shared" si="5"/>
        <v/>
      </c>
      <c r="J34" s="50" t="str">
        <f t="shared" si="6"/>
        <v/>
      </c>
      <c r="K34" s="34" t="str">
        <f t="shared" si="7"/>
        <v/>
      </c>
      <c r="L34" s="99"/>
      <c r="M34" s="17" t="str">
        <f t="shared" si="8"/>
        <v/>
      </c>
      <c r="N34" s="38" t="str">
        <f t="shared" si="27"/>
        <v/>
      </c>
      <c r="O34" s="33" t="str">
        <f t="shared" si="9"/>
        <v/>
      </c>
      <c r="P34" s="33" t="str">
        <f t="shared" si="10"/>
        <v/>
      </c>
      <c r="Q34" s="33" t="str">
        <f t="shared" si="11"/>
        <v/>
      </c>
      <c r="R34" s="33" t="str">
        <f t="shared" si="12"/>
        <v/>
      </c>
      <c r="S34" s="33" t="str">
        <f t="shared" si="28"/>
        <v/>
      </c>
      <c r="T34" s="33" t="str">
        <f t="shared" si="13"/>
        <v/>
      </c>
      <c r="U34" s="33" t="str">
        <f t="shared" si="14"/>
        <v/>
      </c>
      <c r="V34" s="40" t="str">
        <f t="shared" si="15"/>
        <v/>
      </c>
      <c r="W34" s="42" t="str">
        <f t="shared" si="29"/>
        <v/>
      </c>
      <c r="X34" s="42" t="str">
        <f t="shared" si="30"/>
        <v/>
      </c>
      <c r="Y34" s="33" t="str">
        <f t="shared" si="31"/>
        <v/>
      </c>
      <c r="Z34" s="101" t="str">
        <f t="shared" si="32"/>
        <v/>
      </c>
      <c r="AA34" s="33" t="str">
        <f t="shared" si="33"/>
        <v/>
      </c>
      <c r="AB34" s="33" t="str">
        <f t="shared" si="34"/>
        <v/>
      </c>
      <c r="AC34" s="42"/>
      <c r="AD34" s="30" t="str">
        <f t="shared" si="16"/>
        <v/>
      </c>
      <c r="AE34" s="30" t="str">
        <f t="shared" si="39"/>
        <v/>
      </c>
      <c r="AF34" s="33" t="str">
        <f>IF(A34&lt;&gt;"",AH34/PRODUCT(AE34:INDEX($AE$20:$AE$75,MATCH(9.99999999999999E+307,$AE$20:$AE$75))),"")</f>
        <v/>
      </c>
      <c r="AG34" s="19" t="str">
        <f t="shared" si="37"/>
        <v/>
      </c>
      <c r="AH34" s="33" t="str">
        <f t="shared" si="38"/>
        <v/>
      </c>
      <c r="AI34" s="33" t="str">
        <f t="shared" si="20"/>
        <v/>
      </c>
      <c r="AJ34" s="33" t="str">
        <f t="shared" si="21"/>
        <v/>
      </c>
      <c r="AK34" s="17" t="str">
        <f t="shared" si="22"/>
        <v/>
      </c>
      <c r="AL34" s="23" t="str">
        <f t="shared" si="35"/>
        <v/>
      </c>
      <c r="AM34" s="23" t="str">
        <f t="shared" si="36"/>
        <v/>
      </c>
      <c r="AN34" s="23" t="str">
        <f t="shared" si="23"/>
        <v/>
      </c>
      <c r="AO34" s="32" t="str">
        <f t="shared" si="24"/>
        <v/>
      </c>
      <c r="AP34" s="30" t="str">
        <f t="shared" si="25"/>
        <v/>
      </c>
    </row>
    <row r="35" spans="1:42">
      <c r="A35" s="23" t="str">
        <f t="shared" si="26"/>
        <v/>
      </c>
      <c r="B35" s="33"/>
      <c r="C35" s="39" t="str">
        <f t="shared" si="0"/>
        <v/>
      </c>
      <c r="D35" s="33" t="str">
        <f t="shared" si="1"/>
        <v/>
      </c>
      <c r="E35" s="33" t="str">
        <f t="shared" si="2"/>
        <v/>
      </c>
      <c r="F35" s="33" t="str">
        <f t="shared" si="3"/>
        <v/>
      </c>
      <c r="G35" s="48" t="str">
        <f t="shared" si="4"/>
        <v/>
      </c>
      <c r="H35" s="98"/>
      <c r="I35" s="50" t="str">
        <f t="shared" si="5"/>
        <v/>
      </c>
      <c r="J35" s="50" t="str">
        <f t="shared" si="6"/>
        <v/>
      </c>
      <c r="K35" s="34" t="str">
        <f t="shared" si="7"/>
        <v/>
      </c>
      <c r="L35" s="99"/>
      <c r="M35" s="17" t="str">
        <f t="shared" si="8"/>
        <v/>
      </c>
      <c r="N35" s="38" t="str">
        <f t="shared" si="27"/>
        <v/>
      </c>
      <c r="O35" s="33" t="str">
        <f t="shared" si="9"/>
        <v/>
      </c>
      <c r="P35" s="33" t="str">
        <f t="shared" si="10"/>
        <v/>
      </c>
      <c r="Q35" s="33" t="str">
        <f t="shared" si="11"/>
        <v/>
      </c>
      <c r="R35" s="33" t="str">
        <f t="shared" si="12"/>
        <v/>
      </c>
      <c r="S35" s="33" t="str">
        <f t="shared" si="28"/>
        <v/>
      </c>
      <c r="T35" s="33" t="str">
        <f t="shared" si="13"/>
        <v/>
      </c>
      <c r="U35" s="33" t="str">
        <f t="shared" si="14"/>
        <v/>
      </c>
      <c r="V35" s="40" t="str">
        <f t="shared" si="15"/>
        <v/>
      </c>
      <c r="W35" s="42" t="str">
        <f t="shared" si="29"/>
        <v/>
      </c>
      <c r="X35" s="42" t="str">
        <f t="shared" si="30"/>
        <v/>
      </c>
      <c r="Y35" s="33" t="str">
        <f t="shared" si="31"/>
        <v/>
      </c>
      <c r="Z35" s="101" t="str">
        <f t="shared" si="32"/>
        <v/>
      </c>
      <c r="AA35" s="33" t="str">
        <f t="shared" si="33"/>
        <v/>
      </c>
      <c r="AB35" s="33" t="str">
        <f t="shared" si="34"/>
        <v/>
      </c>
      <c r="AC35" s="42"/>
      <c r="AD35" s="30" t="str">
        <f t="shared" si="16"/>
        <v/>
      </c>
      <c r="AE35" s="30" t="str">
        <f t="shared" si="39"/>
        <v/>
      </c>
      <c r="AF35" s="33" t="str">
        <f>IF(A35&lt;&gt;"",AH35/PRODUCT(AE35:INDEX($AE$20:$AE$75,MATCH(9.99999999999999E+307,$AE$20:$AE$75))),"")</f>
        <v/>
      </c>
      <c r="AG35" s="19" t="str">
        <f t="shared" si="37"/>
        <v/>
      </c>
      <c r="AH35" s="33" t="str">
        <f t="shared" si="38"/>
        <v/>
      </c>
      <c r="AI35" s="33" t="str">
        <f t="shared" si="20"/>
        <v/>
      </c>
      <c r="AJ35" s="33" t="str">
        <f t="shared" si="21"/>
        <v/>
      </c>
      <c r="AK35" s="17" t="str">
        <f t="shared" si="22"/>
        <v/>
      </c>
      <c r="AL35" s="23" t="str">
        <f t="shared" si="35"/>
        <v/>
      </c>
      <c r="AM35" s="23" t="str">
        <f t="shared" si="36"/>
        <v/>
      </c>
      <c r="AN35" s="23" t="str">
        <f t="shared" si="23"/>
        <v/>
      </c>
      <c r="AO35" s="32" t="str">
        <f t="shared" si="24"/>
        <v/>
      </c>
      <c r="AP35" s="30" t="str">
        <f t="shared" si="25"/>
        <v/>
      </c>
    </row>
    <row r="36" spans="1:42">
      <c r="A36" s="23" t="str">
        <f t="shared" si="26"/>
        <v/>
      </c>
      <c r="B36" s="33"/>
      <c r="C36" s="39" t="str">
        <f t="shared" si="0"/>
        <v/>
      </c>
      <c r="D36" s="33" t="str">
        <f t="shared" si="1"/>
        <v/>
      </c>
      <c r="E36" s="33" t="str">
        <f t="shared" si="2"/>
        <v/>
      </c>
      <c r="F36" s="33" t="str">
        <f t="shared" si="3"/>
        <v/>
      </c>
      <c r="G36" s="48" t="str">
        <f t="shared" si="4"/>
        <v/>
      </c>
      <c r="H36" s="98"/>
      <c r="I36" s="50" t="str">
        <f t="shared" si="5"/>
        <v/>
      </c>
      <c r="J36" s="50" t="str">
        <f t="shared" si="6"/>
        <v/>
      </c>
      <c r="K36" s="34" t="str">
        <f t="shared" si="7"/>
        <v/>
      </c>
      <c r="L36" s="99"/>
      <c r="M36" s="17" t="str">
        <f t="shared" si="8"/>
        <v/>
      </c>
      <c r="N36" s="38" t="str">
        <f t="shared" si="27"/>
        <v/>
      </c>
      <c r="O36" s="33" t="str">
        <f t="shared" si="9"/>
        <v/>
      </c>
      <c r="P36" s="33" t="str">
        <f t="shared" si="10"/>
        <v/>
      </c>
      <c r="Q36" s="33" t="str">
        <f t="shared" si="11"/>
        <v/>
      </c>
      <c r="R36" s="33" t="str">
        <f t="shared" si="12"/>
        <v/>
      </c>
      <c r="S36" s="33" t="str">
        <f t="shared" si="28"/>
        <v/>
      </c>
      <c r="T36" s="33" t="str">
        <f t="shared" si="13"/>
        <v/>
      </c>
      <c r="U36" s="33" t="str">
        <f t="shared" si="14"/>
        <v/>
      </c>
      <c r="V36" s="40" t="str">
        <f t="shared" si="15"/>
        <v/>
      </c>
      <c r="W36" s="42" t="str">
        <f t="shared" si="29"/>
        <v/>
      </c>
      <c r="X36" s="42" t="str">
        <f t="shared" si="30"/>
        <v/>
      </c>
      <c r="Y36" s="33" t="str">
        <f t="shared" si="31"/>
        <v/>
      </c>
      <c r="Z36" s="101" t="str">
        <f t="shared" si="32"/>
        <v/>
      </c>
      <c r="AA36" s="33" t="str">
        <f t="shared" si="33"/>
        <v/>
      </c>
      <c r="AB36" s="33" t="str">
        <f t="shared" si="34"/>
        <v/>
      </c>
      <c r="AC36" s="42"/>
      <c r="AD36" s="30" t="str">
        <f t="shared" si="16"/>
        <v/>
      </c>
      <c r="AE36" s="30" t="str">
        <f t="shared" si="39"/>
        <v/>
      </c>
      <c r="AF36" s="33" t="str">
        <f>IF(A36&lt;&gt;"",AH36/PRODUCT(AE36:INDEX($AE$20:$AE$75,MATCH(9.99999999999999E+307,$AE$20:$AE$75))),"")</f>
        <v/>
      </c>
      <c r="AG36" s="19" t="str">
        <f t="shared" si="37"/>
        <v/>
      </c>
      <c r="AH36" s="33" t="str">
        <f t="shared" si="38"/>
        <v/>
      </c>
      <c r="AI36" s="33" t="str">
        <f t="shared" si="20"/>
        <v/>
      </c>
      <c r="AJ36" s="33" t="str">
        <f t="shared" si="21"/>
        <v/>
      </c>
      <c r="AK36" s="17" t="str">
        <f t="shared" si="22"/>
        <v/>
      </c>
      <c r="AL36" s="23" t="str">
        <f t="shared" si="35"/>
        <v/>
      </c>
      <c r="AM36" s="23" t="str">
        <f t="shared" si="36"/>
        <v/>
      </c>
      <c r="AN36" s="23" t="str">
        <f t="shared" si="23"/>
        <v/>
      </c>
      <c r="AO36" s="32" t="str">
        <f t="shared" si="24"/>
        <v/>
      </c>
      <c r="AP36" s="30" t="str">
        <f t="shared" si="25"/>
        <v/>
      </c>
    </row>
    <row r="37" spans="1:42">
      <c r="A37" s="23" t="str">
        <f t="shared" si="26"/>
        <v/>
      </c>
      <c r="B37" s="33"/>
      <c r="C37" s="39" t="str">
        <f t="shared" si="0"/>
        <v/>
      </c>
      <c r="D37" s="33" t="str">
        <f t="shared" si="1"/>
        <v/>
      </c>
      <c r="E37" s="33" t="str">
        <f t="shared" si="2"/>
        <v/>
      </c>
      <c r="F37" s="33" t="str">
        <f t="shared" si="3"/>
        <v/>
      </c>
      <c r="G37" s="48" t="str">
        <f t="shared" si="4"/>
        <v/>
      </c>
      <c r="H37" s="98"/>
      <c r="I37" s="50" t="str">
        <f t="shared" si="5"/>
        <v/>
      </c>
      <c r="J37" s="50" t="str">
        <f t="shared" si="6"/>
        <v/>
      </c>
      <c r="K37" s="34" t="str">
        <f t="shared" si="7"/>
        <v/>
      </c>
      <c r="L37" s="99"/>
      <c r="M37" s="17" t="str">
        <f t="shared" si="8"/>
        <v/>
      </c>
      <c r="N37" s="38" t="str">
        <f t="shared" si="27"/>
        <v/>
      </c>
      <c r="O37" s="33" t="str">
        <f t="shared" si="9"/>
        <v/>
      </c>
      <c r="P37" s="33" t="str">
        <f t="shared" si="10"/>
        <v/>
      </c>
      <c r="Q37" s="33" t="str">
        <f t="shared" si="11"/>
        <v/>
      </c>
      <c r="R37" s="33" t="str">
        <f t="shared" si="12"/>
        <v/>
      </c>
      <c r="S37" s="33" t="str">
        <f t="shared" si="28"/>
        <v/>
      </c>
      <c r="T37" s="33" t="str">
        <f t="shared" si="13"/>
        <v/>
      </c>
      <c r="U37" s="33" t="str">
        <f t="shared" si="14"/>
        <v/>
      </c>
      <c r="V37" s="40" t="str">
        <f t="shared" si="15"/>
        <v/>
      </c>
      <c r="W37" s="42" t="str">
        <f t="shared" si="29"/>
        <v/>
      </c>
      <c r="X37" s="42" t="str">
        <f t="shared" si="30"/>
        <v/>
      </c>
      <c r="Y37" s="33" t="str">
        <f t="shared" si="31"/>
        <v/>
      </c>
      <c r="Z37" s="101" t="str">
        <f t="shared" si="32"/>
        <v/>
      </c>
      <c r="AA37" s="33" t="str">
        <f t="shared" si="33"/>
        <v/>
      </c>
      <c r="AB37" s="33" t="str">
        <f t="shared" si="34"/>
        <v/>
      </c>
      <c r="AC37" s="42"/>
      <c r="AD37" s="30" t="str">
        <f t="shared" si="16"/>
        <v/>
      </c>
      <c r="AE37" s="30" t="str">
        <f t="shared" si="39"/>
        <v/>
      </c>
      <c r="AF37" s="33" t="str">
        <f>IF(A37&lt;&gt;"",AH37/PRODUCT(AE37:INDEX($AE$20:$AE$75,MATCH(9.99999999999999E+307,$AE$20:$AE$75))),"")</f>
        <v/>
      </c>
      <c r="AG37" s="19" t="str">
        <f t="shared" si="37"/>
        <v/>
      </c>
      <c r="AH37" s="33" t="str">
        <f t="shared" si="38"/>
        <v/>
      </c>
      <c r="AI37" s="33" t="str">
        <f t="shared" si="20"/>
        <v/>
      </c>
      <c r="AJ37" s="33" t="str">
        <f t="shared" si="21"/>
        <v/>
      </c>
      <c r="AK37" s="17" t="str">
        <f t="shared" si="22"/>
        <v/>
      </c>
      <c r="AL37" s="23" t="str">
        <f t="shared" si="35"/>
        <v/>
      </c>
      <c r="AM37" s="23" t="str">
        <f t="shared" si="36"/>
        <v/>
      </c>
      <c r="AN37" s="23" t="str">
        <f t="shared" si="23"/>
        <v/>
      </c>
      <c r="AO37" s="32" t="str">
        <f t="shared" si="24"/>
        <v/>
      </c>
      <c r="AP37" s="30" t="str">
        <f t="shared" si="25"/>
        <v/>
      </c>
    </row>
    <row r="38" spans="1:42">
      <c r="A38" s="23" t="str">
        <f t="shared" si="26"/>
        <v/>
      </c>
      <c r="B38" s="33"/>
      <c r="C38" s="39" t="str">
        <f t="shared" si="0"/>
        <v/>
      </c>
      <c r="D38" s="33" t="str">
        <f t="shared" si="1"/>
        <v/>
      </c>
      <c r="E38" s="33" t="str">
        <f t="shared" si="2"/>
        <v/>
      </c>
      <c r="F38" s="33" t="str">
        <f t="shared" si="3"/>
        <v/>
      </c>
      <c r="G38" s="48" t="str">
        <f t="shared" si="4"/>
        <v/>
      </c>
      <c r="H38" s="98"/>
      <c r="I38" s="50" t="str">
        <f t="shared" si="5"/>
        <v/>
      </c>
      <c r="J38" s="50" t="str">
        <f t="shared" si="6"/>
        <v/>
      </c>
      <c r="K38" s="34" t="str">
        <f t="shared" si="7"/>
        <v/>
      </c>
      <c r="L38" s="99"/>
      <c r="M38" s="17" t="str">
        <f t="shared" si="8"/>
        <v/>
      </c>
      <c r="N38" s="38" t="str">
        <f t="shared" si="27"/>
        <v/>
      </c>
      <c r="O38" s="33" t="str">
        <f t="shared" si="9"/>
        <v/>
      </c>
      <c r="P38" s="33" t="str">
        <f t="shared" si="10"/>
        <v/>
      </c>
      <c r="Q38" s="33" t="str">
        <f t="shared" si="11"/>
        <v/>
      </c>
      <c r="R38" s="33" t="str">
        <f t="shared" si="12"/>
        <v/>
      </c>
      <c r="S38" s="33" t="str">
        <f t="shared" si="28"/>
        <v/>
      </c>
      <c r="T38" s="33" t="str">
        <f t="shared" si="13"/>
        <v/>
      </c>
      <c r="U38" s="33" t="str">
        <f t="shared" si="14"/>
        <v/>
      </c>
      <c r="V38" s="40" t="str">
        <f t="shared" si="15"/>
        <v/>
      </c>
      <c r="W38" s="42" t="str">
        <f t="shared" si="29"/>
        <v/>
      </c>
      <c r="X38" s="42" t="str">
        <f t="shared" si="30"/>
        <v/>
      </c>
      <c r="Y38" s="33" t="str">
        <f t="shared" si="31"/>
        <v/>
      </c>
      <c r="Z38" s="101" t="str">
        <f t="shared" si="32"/>
        <v/>
      </c>
      <c r="AA38" s="33" t="str">
        <f t="shared" si="33"/>
        <v/>
      </c>
      <c r="AB38" s="33" t="str">
        <f t="shared" si="34"/>
        <v/>
      </c>
      <c r="AC38" s="42"/>
      <c r="AD38" s="30" t="str">
        <f t="shared" si="16"/>
        <v/>
      </c>
      <c r="AE38" s="30" t="str">
        <f t="shared" si="39"/>
        <v/>
      </c>
      <c r="AF38" s="33" t="str">
        <f>IF(A38&lt;&gt;"",AH38/PRODUCT(AE38:INDEX($AE$20:$AE$75,MATCH(9.99999999999999E+307,$AE$20:$AE$75))),"")</f>
        <v/>
      </c>
      <c r="AG38" s="19" t="str">
        <f t="shared" si="37"/>
        <v/>
      </c>
      <c r="AH38" s="33" t="str">
        <f t="shared" si="38"/>
        <v/>
      </c>
      <c r="AI38" s="33" t="str">
        <f t="shared" si="20"/>
        <v/>
      </c>
      <c r="AJ38" s="33" t="str">
        <f t="shared" si="21"/>
        <v/>
      </c>
      <c r="AK38" s="17" t="str">
        <f t="shared" si="22"/>
        <v/>
      </c>
      <c r="AL38" s="23" t="str">
        <f t="shared" si="35"/>
        <v/>
      </c>
      <c r="AM38" s="23" t="str">
        <f t="shared" si="36"/>
        <v/>
      </c>
      <c r="AN38" s="23" t="str">
        <f t="shared" si="23"/>
        <v/>
      </c>
      <c r="AO38" s="32" t="str">
        <f t="shared" si="24"/>
        <v/>
      </c>
      <c r="AP38" s="30" t="str">
        <f t="shared" si="25"/>
        <v/>
      </c>
    </row>
    <row r="39" spans="1:42">
      <c r="A39" s="23" t="str">
        <f t="shared" si="26"/>
        <v/>
      </c>
      <c r="B39" s="33"/>
      <c r="C39" s="39" t="str">
        <f t="shared" si="0"/>
        <v/>
      </c>
      <c r="D39" s="33" t="str">
        <f t="shared" si="1"/>
        <v/>
      </c>
      <c r="E39" s="33" t="str">
        <f t="shared" si="2"/>
        <v/>
      </c>
      <c r="F39" s="33" t="str">
        <f t="shared" si="3"/>
        <v/>
      </c>
      <c r="G39" s="48" t="str">
        <f t="shared" si="4"/>
        <v/>
      </c>
      <c r="H39" s="98"/>
      <c r="I39" s="50" t="str">
        <f t="shared" si="5"/>
        <v/>
      </c>
      <c r="J39" s="50" t="str">
        <f t="shared" si="6"/>
        <v/>
      </c>
      <c r="K39" s="34" t="str">
        <f t="shared" si="7"/>
        <v/>
      </c>
      <c r="L39" s="99"/>
      <c r="M39" s="17" t="str">
        <f t="shared" si="8"/>
        <v/>
      </c>
      <c r="N39" s="38" t="str">
        <f t="shared" si="27"/>
        <v/>
      </c>
      <c r="O39" s="33" t="str">
        <f t="shared" si="9"/>
        <v/>
      </c>
      <c r="P39" s="33" t="str">
        <f t="shared" si="10"/>
        <v/>
      </c>
      <c r="Q39" s="33" t="str">
        <f t="shared" si="11"/>
        <v/>
      </c>
      <c r="R39" s="33" t="str">
        <f t="shared" si="12"/>
        <v/>
      </c>
      <c r="S39" s="33" t="str">
        <f t="shared" si="28"/>
        <v/>
      </c>
      <c r="T39" s="33" t="str">
        <f t="shared" si="13"/>
        <v/>
      </c>
      <c r="U39" s="33" t="str">
        <f t="shared" si="14"/>
        <v/>
      </c>
      <c r="V39" s="40" t="str">
        <f t="shared" si="15"/>
        <v/>
      </c>
      <c r="W39" s="42" t="str">
        <f t="shared" si="29"/>
        <v/>
      </c>
      <c r="X39" s="42" t="str">
        <f t="shared" si="30"/>
        <v/>
      </c>
      <c r="Y39" s="33" t="str">
        <f t="shared" si="31"/>
        <v/>
      </c>
      <c r="Z39" s="101" t="str">
        <f t="shared" si="32"/>
        <v/>
      </c>
      <c r="AA39" s="33" t="str">
        <f t="shared" si="33"/>
        <v/>
      </c>
      <c r="AB39" s="33" t="str">
        <f t="shared" si="34"/>
        <v/>
      </c>
      <c r="AC39" s="42"/>
      <c r="AD39" s="30" t="str">
        <f t="shared" si="16"/>
        <v/>
      </c>
      <c r="AE39" s="30" t="str">
        <f t="shared" si="39"/>
        <v/>
      </c>
      <c r="AF39" s="33" t="str">
        <f>IF(A39&lt;&gt;"",AH39/PRODUCT(AE39:INDEX($AE$20:$AE$75,MATCH(9.99999999999999E+307,$AE$20:$AE$75))),"")</f>
        <v/>
      </c>
      <c r="AG39" s="19" t="str">
        <f t="shared" si="37"/>
        <v/>
      </c>
      <c r="AH39" s="33" t="str">
        <f t="shared" si="38"/>
        <v/>
      </c>
      <c r="AI39" s="33" t="str">
        <f t="shared" si="20"/>
        <v/>
      </c>
      <c r="AJ39" s="33" t="str">
        <f t="shared" si="21"/>
        <v/>
      </c>
      <c r="AK39" s="17" t="str">
        <f t="shared" si="22"/>
        <v/>
      </c>
      <c r="AL39" s="23" t="str">
        <f t="shared" si="35"/>
        <v/>
      </c>
      <c r="AM39" s="23" t="str">
        <f t="shared" si="36"/>
        <v/>
      </c>
      <c r="AN39" s="23" t="str">
        <f t="shared" si="23"/>
        <v/>
      </c>
      <c r="AO39" s="32" t="str">
        <f t="shared" si="24"/>
        <v/>
      </c>
      <c r="AP39" s="30" t="str">
        <f t="shared" si="25"/>
        <v/>
      </c>
    </row>
    <row r="40" spans="1:42">
      <c r="A40" s="23" t="str">
        <f t="shared" si="26"/>
        <v/>
      </c>
      <c r="B40" s="33"/>
      <c r="C40" s="39" t="str">
        <f t="shared" si="0"/>
        <v/>
      </c>
      <c r="D40" s="33" t="str">
        <f t="shared" si="1"/>
        <v/>
      </c>
      <c r="E40" s="33" t="str">
        <f t="shared" si="2"/>
        <v/>
      </c>
      <c r="F40" s="33" t="str">
        <f t="shared" si="3"/>
        <v/>
      </c>
      <c r="G40" s="48" t="str">
        <f t="shared" si="4"/>
        <v/>
      </c>
      <c r="H40" s="98"/>
      <c r="I40" s="50" t="str">
        <f t="shared" si="5"/>
        <v/>
      </c>
      <c r="J40" s="50" t="str">
        <f t="shared" si="6"/>
        <v/>
      </c>
      <c r="K40" s="34" t="str">
        <f t="shared" si="7"/>
        <v/>
      </c>
      <c r="L40" s="100"/>
      <c r="M40" s="17" t="str">
        <f t="shared" si="8"/>
        <v/>
      </c>
      <c r="N40" s="38" t="str">
        <f t="shared" si="27"/>
        <v/>
      </c>
      <c r="O40" s="33" t="str">
        <f t="shared" si="9"/>
        <v/>
      </c>
      <c r="P40" s="33" t="str">
        <f t="shared" si="10"/>
        <v/>
      </c>
      <c r="Q40" s="33" t="str">
        <f t="shared" si="11"/>
        <v/>
      </c>
      <c r="R40" s="33" t="str">
        <f t="shared" si="12"/>
        <v/>
      </c>
      <c r="S40" s="33" t="str">
        <f t="shared" si="28"/>
        <v/>
      </c>
      <c r="T40" s="33" t="str">
        <f t="shared" si="13"/>
        <v/>
      </c>
      <c r="U40" s="33" t="str">
        <f t="shared" si="14"/>
        <v/>
      </c>
      <c r="V40" s="40" t="str">
        <f t="shared" si="15"/>
        <v/>
      </c>
      <c r="W40" s="42" t="str">
        <f t="shared" si="29"/>
        <v/>
      </c>
      <c r="X40" s="42" t="str">
        <f t="shared" si="30"/>
        <v/>
      </c>
      <c r="Y40" s="33" t="str">
        <f t="shared" si="31"/>
        <v/>
      </c>
      <c r="Z40" s="101" t="str">
        <f t="shared" si="32"/>
        <v/>
      </c>
      <c r="AA40" s="33" t="str">
        <f t="shared" si="33"/>
        <v/>
      </c>
      <c r="AB40" s="33" t="str">
        <f t="shared" si="34"/>
        <v/>
      </c>
      <c r="AC40" s="42"/>
      <c r="AD40" s="30" t="str">
        <f t="shared" si="16"/>
        <v/>
      </c>
      <c r="AE40" s="30" t="str">
        <f t="shared" si="39"/>
        <v/>
      </c>
      <c r="AF40" s="33" t="str">
        <f>IF(A40&lt;&gt;"",AH40/PRODUCT(AE40:INDEX($AE$20:$AE$75,MATCH(9.99999999999999E+307,$AE$20:$AE$75))),"")</f>
        <v/>
      </c>
      <c r="AG40" s="19" t="str">
        <f t="shared" si="37"/>
        <v/>
      </c>
      <c r="AH40" s="33" t="str">
        <f t="shared" si="38"/>
        <v/>
      </c>
      <c r="AI40" s="33" t="str">
        <f t="shared" si="20"/>
        <v/>
      </c>
      <c r="AJ40" s="33" t="str">
        <f t="shared" si="21"/>
        <v/>
      </c>
      <c r="AK40" s="17" t="str">
        <f t="shared" si="22"/>
        <v/>
      </c>
      <c r="AL40" s="23" t="str">
        <f t="shared" si="35"/>
        <v/>
      </c>
      <c r="AM40" s="23" t="str">
        <f t="shared" si="36"/>
        <v/>
      </c>
      <c r="AN40" s="23" t="str">
        <f t="shared" si="23"/>
        <v/>
      </c>
      <c r="AO40" s="32" t="str">
        <f t="shared" si="24"/>
        <v/>
      </c>
      <c r="AP40" s="30" t="str">
        <f t="shared" si="25"/>
        <v/>
      </c>
    </row>
    <row r="41" spans="1:42">
      <c r="A41" s="23" t="str">
        <f t="shared" si="26"/>
        <v/>
      </c>
      <c r="B41" s="33"/>
      <c r="C41" s="39" t="str">
        <f t="shared" si="0"/>
        <v/>
      </c>
      <c r="D41" s="33" t="str">
        <f t="shared" si="1"/>
        <v/>
      </c>
      <c r="E41" s="33" t="str">
        <f t="shared" si="2"/>
        <v/>
      </c>
      <c r="F41" s="33" t="str">
        <f t="shared" si="3"/>
        <v/>
      </c>
      <c r="G41" s="48" t="str">
        <f t="shared" si="4"/>
        <v/>
      </c>
      <c r="H41" s="98"/>
      <c r="I41" s="50" t="str">
        <f t="shared" si="5"/>
        <v/>
      </c>
      <c r="J41" s="50" t="str">
        <f t="shared" si="6"/>
        <v/>
      </c>
      <c r="K41" s="34" t="str">
        <f t="shared" si="7"/>
        <v/>
      </c>
      <c r="L41" s="100"/>
      <c r="M41" s="17" t="str">
        <f t="shared" si="8"/>
        <v/>
      </c>
      <c r="N41" s="38" t="str">
        <f t="shared" si="27"/>
        <v/>
      </c>
      <c r="O41" s="33" t="str">
        <f t="shared" si="9"/>
        <v/>
      </c>
      <c r="P41" s="33" t="str">
        <f t="shared" si="10"/>
        <v/>
      </c>
      <c r="Q41" s="33" t="str">
        <f t="shared" si="11"/>
        <v/>
      </c>
      <c r="R41" s="33" t="str">
        <f t="shared" si="12"/>
        <v/>
      </c>
      <c r="S41" s="33" t="str">
        <f t="shared" si="28"/>
        <v/>
      </c>
      <c r="T41" s="33" t="str">
        <f t="shared" si="13"/>
        <v/>
      </c>
      <c r="U41" s="33" t="str">
        <f t="shared" si="14"/>
        <v/>
      </c>
      <c r="V41" s="40" t="str">
        <f t="shared" si="15"/>
        <v/>
      </c>
      <c r="W41" s="42" t="str">
        <f t="shared" si="29"/>
        <v/>
      </c>
      <c r="X41" s="42" t="str">
        <f t="shared" si="30"/>
        <v/>
      </c>
      <c r="Y41" s="33" t="str">
        <f t="shared" si="31"/>
        <v/>
      </c>
      <c r="Z41" s="101" t="str">
        <f t="shared" si="32"/>
        <v/>
      </c>
      <c r="AA41" s="33" t="str">
        <f t="shared" si="33"/>
        <v/>
      </c>
      <c r="AB41" s="33" t="str">
        <f t="shared" si="34"/>
        <v/>
      </c>
      <c r="AC41" s="42"/>
      <c r="AD41" s="30" t="str">
        <f t="shared" si="16"/>
        <v/>
      </c>
      <c r="AE41" s="30" t="str">
        <f t="shared" si="39"/>
        <v/>
      </c>
      <c r="AF41" s="33" t="str">
        <f>IF(A41&lt;&gt;"",AH41/PRODUCT(AE41:INDEX($AE$20:$AE$75,MATCH(9.99999999999999E+307,$AE$20:$AE$75))),"")</f>
        <v/>
      </c>
      <c r="AG41" s="19" t="str">
        <f t="shared" si="37"/>
        <v/>
      </c>
      <c r="AH41" s="33" t="str">
        <f t="shared" si="38"/>
        <v/>
      </c>
      <c r="AI41" s="33" t="str">
        <f t="shared" si="20"/>
        <v/>
      </c>
      <c r="AJ41" s="33" t="str">
        <f t="shared" si="21"/>
        <v/>
      </c>
      <c r="AK41" s="17" t="str">
        <f t="shared" si="22"/>
        <v/>
      </c>
      <c r="AL41" s="23" t="str">
        <f t="shared" si="35"/>
        <v/>
      </c>
      <c r="AM41" s="23" t="str">
        <f t="shared" si="36"/>
        <v/>
      </c>
      <c r="AN41" s="23" t="str">
        <f t="shared" si="23"/>
        <v/>
      </c>
      <c r="AO41" s="32" t="str">
        <f t="shared" si="24"/>
        <v/>
      </c>
      <c r="AP41" s="30" t="str">
        <f t="shared" si="25"/>
        <v/>
      </c>
    </row>
    <row r="42" spans="1:42">
      <c r="A42" s="23" t="str">
        <f t="shared" si="26"/>
        <v/>
      </c>
      <c r="B42" s="33"/>
      <c r="C42" s="39" t="str">
        <f t="shared" si="0"/>
        <v/>
      </c>
      <c r="D42" s="33" t="str">
        <f t="shared" si="1"/>
        <v/>
      </c>
      <c r="E42" s="33" t="str">
        <f t="shared" si="2"/>
        <v/>
      </c>
      <c r="F42" s="33" t="str">
        <f t="shared" si="3"/>
        <v/>
      </c>
      <c r="G42" s="48" t="str">
        <f t="shared" si="4"/>
        <v/>
      </c>
      <c r="H42" s="98"/>
      <c r="I42" s="50" t="str">
        <f t="shared" si="5"/>
        <v/>
      </c>
      <c r="J42" s="50" t="str">
        <f t="shared" si="6"/>
        <v/>
      </c>
      <c r="K42" s="34" t="str">
        <f t="shared" si="7"/>
        <v/>
      </c>
      <c r="L42" s="100"/>
      <c r="M42" s="17" t="str">
        <f t="shared" si="8"/>
        <v/>
      </c>
      <c r="N42" s="38" t="str">
        <f t="shared" si="27"/>
        <v/>
      </c>
      <c r="O42" s="33" t="str">
        <f t="shared" si="9"/>
        <v/>
      </c>
      <c r="P42" s="33" t="str">
        <f t="shared" si="10"/>
        <v/>
      </c>
      <c r="Q42" s="33" t="str">
        <f t="shared" si="11"/>
        <v/>
      </c>
      <c r="R42" s="33" t="str">
        <f t="shared" si="12"/>
        <v/>
      </c>
      <c r="S42" s="33" t="str">
        <f t="shared" si="28"/>
        <v/>
      </c>
      <c r="T42" s="33" t="str">
        <f t="shared" si="13"/>
        <v/>
      </c>
      <c r="U42" s="33" t="str">
        <f t="shared" si="14"/>
        <v/>
      </c>
      <c r="V42" s="40" t="str">
        <f t="shared" si="15"/>
        <v/>
      </c>
      <c r="W42" s="42" t="str">
        <f t="shared" si="29"/>
        <v/>
      </c>
      <c r="X42" s="42" t="str">
        <f t="shared" si="30"/>
        <v/>
      </c>
      <c r="Y42" s="33" t="str">
        <f t="shared" si="31"/>
        <v/>
      </c>
      <c r="Z42" s="101" t="str">
        <f t="shared" si="32"/>
        <v/>
      </c>
      <c r="AA42" s="33" t="str">
        <f t="shared" si="33"/>
        <v/>
      </c>
      <c r="AB42" s="33" t="str">
        <f t="shared" si="34"/>
        <v/>
      </c>
      <c r="AC42" s="42"/>
      <c r="AD42" s="30" t="str">
        <f t="shared" si="16"/>
        <v/>
      </c>
      <c r="AE42" s="30" t="str">
        <f t="shared" si="39"/>
        <v/>
      </c>
      <c r="AF42" s="33" t="str">
        <f>IF(A42&lt;&gt;"",AH42/PRODUCT(AE42:INDEX($AE$20:$AE$75,MATCH(9.99999999999999E+307,$AE$20:$AE$75))),"")</f>
        <v/>
      </c>
      <c r="AG42" s="19" t="str">
        <f t="shared" si="37"/>
        <v/>
      </c>
      <c r="AH42" s="33" t="str">
        <f t="shared" si="38"/>
        <v/>
      </c>
      <c r="AI42" s="33" t="str">
        <f t="shared" si="20"/>
        <v/>
      </c>
      <c r="AJ42" s="33" t="str">
        <f t="shared" si="21"/>
        <v/>
      </c>
      <c r="AK42" s="17" t="str">
        <f t="shared" si="22"/>
        <v/>
      </c>
      <c r="AL42" s="23" t="str">
        <f t="shared" si="35"/>
        <v/>
      </c>
      <c r="AM42" s="23" t="str">
        <f t="shared" si="36"/>
        <v/>
      </c>
      <c r="AN42" s="23" t="str">
        <f t="shared" si="23"/>
        <v/>
      </c>
      <c r="AO42" s="32" t="str">
        <f t="shared" si="24"/>
        <v/>
      </c>
      <c r="AP42" s="30" t="str">
        <f t="shared" si="25"/>
        <v/>
      </c>
    </row>
    <row r="43" spans="1:42">
      <c r="A43" s="23" t="str">
        <f t="shared" si="26"/>
        <v/>
      </c>
      <c r="B43" s="33"/>
      <c r="C43" s="39" t="str">
        <f t="shared" si="0"/>
        <v/>
      </c>
      <c r="D43" s="33" t="str">
        <f t="shared" si="1"/>
        <v/>
      </c>
      <c r="E43" s="33" t="str">
        <f t="shared" si="2"/>
        <v/>
      </c>
      <c r="F43" s="33" t="str">
        <f t="shared" si="3"/>
        <v/>
      </c>
      <c r="G43" s="48" t="str">
        <f t="shared" si="4"/>
        <v/>
      </c>
      <c r="H43" s="98"/>
      <c r="I43" s="50" t="str">
        <f t="shared" si="5"/>
        <v/>
      </c>
      <c r="J43" s="50" t="str">
        <f t="shared" si="6"/>
        <v/>
      </c>
      <c r="K43" s="34" t="str">
        <f t="shared" si="7"/>
        <v/>
      </c>
      <c r="L43" s="100"/>
      <c r="M43" s="17" t="str">
        <f t="shared" si="8"/>
        <v/>
      </c>
      <c r="N43" s="38" t="str">
        <f t="shared" si="27"/>
        <v/>
      </c>
      <c r="O43" s="33" t="str">
        <f t="shared" si="9"/>
        <v/>
      </c>
      <c r="P43" s="33" t="str">
        <f t="shared" si="10"/>
        <v/>
      </c>
      <c r="Q43" s="33" t="str">
        <f t="shared" si="11"/>
        <v/>
      </c>
      <c r="R43" s="33" t="str">
        <f t="shared" si="12"/>
        <v/>
      </c>
      <c r="S43" s="33" t="str">
        <f t="shared" si="28"/>
        <v/>
      </c>
      <c r="T43" s="33" t="str">
        <f t="shared" si="13"/>
        <v/>
      </c>
      <c r="U43" s="33" t="str">
        <f t="shared" si="14"/>
        <v/>
      </c>
      <c r="V43" s="40" t="str">
        <f t="shared" si="15"/>
        <v/>
      </c>
      <c r="W43" s="42" t="str">
        <f t="shared" si="29"/>
        <v/>
      </c>
      <c r="X43" s="42" t="str">
        <f t="shared" si="30"/>
        <v/>
      </c>
      <c r="Y43" s="33" t="str">
        <f t="shared" si="31"/>
        <v/>
      </c>
      <c r="Z43" s="101" t="str">
        <f t="shared" si="32"/>
        <v/>
      </c>
      <c r="AA43" s="33" t="str">
        <f t="shared" si="33"/>
        <v/>
      </c>
      <c r="AB43" s="33" t="str">
        <f t="shared" si="34"/>
        <v/>
      </c>
      <c r="AC43" s="42"/>
      <c r="AD43" s="30" t="str">
        <f t="shared" si="16"/>
        <v/>
      </c>
      <c r="AE43" s="30" t="str">
        <f t="shared" si="39"/>
        <v/>
      </c>
      <c r="AF43" s="33" t="str">
        <f>IF(A43&lt;&gt;"",AH43/PRODUCT(AE43:INDEX($AE$20:$AE$75,MATCH(9.99999999999999E+307,$AE$20:$AE$75))),"")</f>
        <v/>
      </c>
      <c r="AG43" s="19" t="str">
        <f t="shared" si="37"/>
        <v/>
      </c>
      <c r="AH43" s="33" t="str">
        <f t="shared" si="38"/>
        <v/>
      </c>
      <c r="AI43" s="33" t="str">
        <f t="shared" si="20"/>
        <v/>
      </c>
      <c r="AJ43" s="33" t="str">
        <f t="shared" si="21"/>
        <v/>
      </c>
      <c r="AK43" s="17" t="str">
        <f t="shared" si="22"/>
        <v/>
      </c>
      <c r="AL43" s="23" t="str">
        <f t="shared" si="35"/>
        <v/>
      </c>
      <c r="AM43" s="23" t="str">
        <f t="shared" si="36"/>
        <v/>
      </c>
      <c r="AN43" s="23" t="str">
        <f t="shared" si="23"/>
        <v/>
      </c>
      <c r="AO43" s="32" t="str">
        <f t="shared" si="24"/>
        <v/>
      </c>
      <c r="AP43" s="30" t="str">
        <f t="shared" si="25"/>
        <v/>
      </c>
    </row>
    <row r="44" spans="1:42">
      <c r="A44" s="23" t="str">
        <f t="shared" si="26"/>
        <v/>
      </c>
      <c r="B44" s="33"/>
      <c r="C44" s="39" t="str">
        <f t="shared" si="0"/>
        <v/>
      </c>
      <c r="D44" s="33" t="str">
        <f t="shared" si="1"/>
        <v/>
      </c>
      <c r="E44" s="33" t="str">
        <f t="shared" si="2"/>
        <v/>
      </c>
      <c r="F44" s="33" t="str">
        <f t="shared" si="3"/>
        <v/>
      </c>
      <c r="G44" s="48" t="str">
        <f t="shared" si="4"/>
        <v/>
      </c>
      <c r="H44" s="98"/>
      <c r="I44" s="50" t="str">
        <f t="shared" si="5"/>
        <v/>
      </c>
      <c r="J44" s="50" t="str">
        <f t="shared" si="6"/>
        <v/>
      </c>
      <c r="K44" s="34" t="str">
        <f t="shared" si="7"/>
        <v/>
      </c>
      <c r="L44" s="100"/>
      <c r="M44" s="17" t="str">
        <f t="shared" si="8"/>
        <v/>
      </c>
      <c r="N44" s="38" t="str">
        <f t="shared" si="27"/>
        <v/>
      </c>
      <c r="O44" s="33" t="str">
        <f t="shared" si="9"/>
        <v/>
      </c>
      <c r="P44" s="33" t="str">
        <f t="shared" si="10"/>
        <v/>
      </c>
      <c r="Q44" s="33" t="str">
        <f t="shared" si="11"/>
        <v/>
      </c>
      <c r="R44" s="33" t="str">
        <f t="shared" si="12"/>
        <v/>
      </c>
      <c r="S44" s="33" t="str">
        <f t="shared" si="28"/>
        <v/>
      </c>
      <c r="T44" s="33" t="str">
        <f t="shared" si="13"/>
        <v/>
      </c>
      <c r="U44" s="33" t="str">
        <f t="shared" si="14"/>
        <v/>
      </c>
      <c r="V44" s="40" t="str">
        <f t="shared" si="15"/>
        <v/>
      </c>
      <c r="W44" s="42" t="str">
        <f t="shared" si="29"/>
        <v/>
      </c>
      <c r="X44" s="42" t="str">
        <f t="shared" si="30"/>
        <v/>
      </c>
      <c r="Y44" s="33" t="str">
        <f t="shared" si="31"/>
        <v/>
      </c>
      <c r="Z44" s="101" t="str">
        <f t="shared" si="32"/>
        <v/>
      </c>
      <c r="AA44" s="33" t="str">
        <f t="shared" si="33"/>
        <v/>
      </c>
      <c r="AB44" s="33" t="str">
        <f t="shared" si="34"/>
        <v/>
      </c>
      <c r="AC44" s="42"/>
      <c r="AD44" s="30" t="str">
        <f t="shared" si="16"/>
        <v/>
      </c>
      <c r="AE44" s="30" t="str">
        <f t="shared" si="39"/>
        <v/>
      </c>
      <c r="AF44" s="33" t="str">
        <f>IF(A44&lt;&gt;"",AH44/PRODUCT(AE44:INDEX($AE$20:$AE$75,MATCH(9.99999999999999E+307,$AE$20:$AE$75))),"")</f>
        <v/>
      </c>
      <c r="AG44" s="19" t="str">
        <f t="shared" si="37"/>
        <v/>
      </c>
      <c r="AH44" s="33" t="str">
        <f t="shared" si="38"/>
        <v/>
      </c>
      <c r="AI44" s="33" t="str">
        <f t="shared" si="20"/>
        <v/>
      </c>
      <c r="AJ44" s="33" t="str">
        <f t="shared" si="21"/>
        <v/>
      </c>
      <c r="AK44" s="17" t="str">
        <f t="shared" si="22"/>
        <v/>
      </c>
      <c r="AL44" s="23" t="str">
        <f t="shared" si="35"/>
        <v/>
      </c>
      <c r="AM44" s="23" t="str">
        <f t="shared" si="36"/>
        <v/>
      </c>
      <c r="AN44" s="23" t="str">
        <f t="shared" si="23"/>
        <v/>
      </c>
      <c r="AO44" s="32" t="str">
        <f t="shared" si="24"/>
        <v/>
      </c>
      <c r="AP44" s="30" t="str">
        <f t="shared" si="25"/>
        <v/>
      </c>
    </row>
    <row r="45" spans="1:42">
      <c r="A45" s="23" t="str">
        <f t="shared" si="26"/>
        <v/>
      </c>
      <c r="B45" s="33"/>
      <c r="C45" s="39" t="str">
        <f t="shared" si="0"/>
        <v/>
      </c>
      <c r="D45" s="33" t="str">
        <f t="shared" si="1"/>
        <v/>
      </c>
      <c r="E45" s="33" t="str">
        <f t="shared" si="2"/>
        <v/>
      </c>
      <c r="F45" s="33" t="str">
        <f t="shared" si="3"/>
        <v/>
      </c>
      <c r="G45" s="48" t="str">
        <f t="shared" si="4"/>
        <v/>
      </c>
      <c r="H45" s="98"/>
      <c r="I45" s="50" t="str">
        <f t="shared" si="5"/>
        <v/>
      </c>
      <c r="J45" s="50" t="str">
        <f t="shared" si="6"/>
        <v/>
      </c>
      <c r="K45" s="34" t="str">
        <f t="shared" si="7"/>
        <v/>
      </c>
      <c r="L45" s="100"/>
      <c r="M45" s="17" t="str">
        <f t="shared" si="8"/>
        <v/>
      </c>
      <c r="N45" s="38" t="str">
        <f t="shared" si="27"/>
        <v/>
      </c>
      <c r="O45" s="33" t="str">
        <f t="shared" si="9"/>
        <v/>
      </c>
      <c r="P45" s="33" t="str">
        <f t="shared" si="10"/>
        <v/>
      </c>
      <c r="Q45" s="33" t="str">
        <f t="shared" si="11"/>
        <v/>
      </c>
      <c r="R45" s="33" t="str">
        <f t="shared" si="12"/>
        <v/>
      </c>
      <c r="S45" s="33" t="str">
        <f t="shared" si="28"/>
        <v/>
      </c>
      <c r="T45" s="33" t="str">
        <f t="shared" si="13"/>
        <v/>
      </c>
      <c r="U45" s="33" t="str">
        <f t="shared" si="14"/>
        <v/>
      </c>
      <c r="V45" s="40" t="str">
        <f t="shared" si="15"/>
        <v/>
      </c>
      <c r="W45" s="42" t="str">
        <f t="shared" si="29"/>
        <v/>
      </c>
      <c r="X45" s="42" t="str">
        <f t="shared" si="30"/>
        <v/>
      </c>
      <c r="Y45" s="33" t="str">
        <f t="shared" si="31"/>
        <v/>
      </c>
      <c r="Z45" s="101" t="str">
        <f t="shared" si="32"/>
        <v/>
      </c>
      <c r="AA45" s="33" t="str">
        <f t="shared" si="33"/>
        <v/>
      </c>
      <c r="AB45" s="33" t="str">
        <f t="shared" si="34"/>
        <v/>
      </c>
      <c r="AC45" s="42"/>
      <c r="AD45" s="30" t="str">
        <f t="shared" si="16"/>
        <v/>
      </c>
      <c r="AE45" s="30" t="str">
        <f t="shared" si="39"/>
        <v/>
      </c>
      <c r="AF45" s="33" t="str">
        <f>IF(A45&lt;&gt;"",AH45/PRODUCT(AE45:INDEX($AE$20:$AE$75,MATCH(9.99999999999999E+307,$AE$20:$AE$75))),"")</f>
        <v/>
      </c>
      <c r="AG45" s="19" t="str">
        <f t="shared" si="37"/>
        <v/>
      </c>
      <c r="AH45" s="33" t="str">
        <f t="shared" si="38"/>
        <v/>
      </c>
      <c r="AI45" s="33" t="str">
        <f t="shared" si="20"/>
        <v/>
      </c>
      <c r="AJ45" s="33" t="str">
        <f t="shared" si="21"/>
        <v/>
      </c>
      <c r="AK45" s="17" t="str">
        <f t="shared" si="22"/>
        <v/>
      </c>
      <c r="AL45" s="23" t="str">
        <f t="shared" si="35"/>
        <v/>
      </c>
      <c r="AM45" s="23" t="str">
        <f t="shared" si="36"/>
        <v/>
      </c>
      <c r="AN45" s="23" t="str">
        <f t="shared" si="23"/>
        <v/>
      </c>
      <c r="AO45" s="32" t="str">
        <f t="shared" si="24"/>
        <v/>
      </c>
      <c r="AP45" s="30" t="str">
        <f t="shared" si="25"/>
        <v/>
      </c>
    </row>
    <row r="46" spans="1:42">
      <c r="A46" s="23" t="str">
        <f t="shared" si="26"/>
        <v/>
      </c>
      <c r="B46" s="33"/>
      <c r="C46" s="39" t="str">
        <f t="shared" si="0"/>
        <v/>
      </c>
      <c r="D46" s="33" t="str">
        <f t="shared" si="1"/>
        <v/>
      </c>
      <c r="E46" s="33" t="str">
        <f t="shared" si="2"/>
        <v/>
      </c>
      <c r="F46" s="33" t="str">
        <f t="shared" si="3"/>
        <v/>
      </c>
      <c r="G46" s="48" t="str">
        <f t="shared" si="4"/>
        <v/>
      </c>
      <c r="H46" s="98"/>
      <c r="I46" s="50" t="str">
        <f t="shared" si="5"/>
        <v/>
      </c>
      <c r="J46" s="50" t="str">
        <f t="shared" si="6"/>
        <v/>
      </c>
      <c r="K46" s="34" t="str">
        <f t="shared" si="7"/>
        <v/>
      </c>
      <c r="L46" s="100"/>
      <c r="M46" s="17" t="str">
        <f t="shared" si="8"/>
        <v/>
      </c>
      <c r="N46" s="38" t="str">
        <f t="shared" si="27"/>
        <v/>
      </c>
      <c r="O46" s="33" t="str">
        <f t="shared" si="9"/>
        <v/>
      </c>
      <c r="P46" s="33" t="str">
        <f t="shared" si="10"/>
        <v/>
      </c>
      <c r="Q46" s="33" t="str">
        <f t="shared" si="11"/>
        <v/>
      </c>
      <c r="R46" s="33" t="str">
        <f t="shared" si="12"/>
        <v/>
      </c>
      <c r="S46" s="33" t="str">
        <f t="shared" si="28"/>
        <v/>
      </c>
      <c r="T46" s="33" t="str">
        <f t="shared" si="13"/>
        <v/>
      </c>
      <c r="U46" s="33" t="str">
        <f t="shared" si="14"/>
        <v/>
      </c>
      <c r="V46" s="40" t="str">
        <f t="shared" si="15"/>
        <v/>
      </c>
      <c r="W46" s="42" t="str">
        <f t="shared" si="29"/>
        <v/>
      </c>
      <c r="X46" s="42" t="str">
        <f t="shared" si="30"/>
        <v/>
      </c>
      <c r="Y46" s="33" t="str">
        <f t="shared" si="31"/>
        <v/>
      </c>
      <c r="Z46" s="101" t="str">
        <f t="shared" si="32"/>
        <v/>
      </c>
      <c r="AA46" s="33" t="str">
        <f t="shared" si="33"/>
        <v/>
      </c>
      <c r="AB46" s="33" t="str">
        <f t="shared" si="34"/>
        <v/>
      </c>
      <c r="AC46" s="42"/>
      <c r="AD46" s="30" t="str">
        <f t="shared" si="16"/>
        <v/>
      </c>
      <c r="AE46" s="30" t="str">
        <f t="shared" si="39"/>
        <v/>
      </c>
      <c r="AF46" s="33" t="str">
        <f>IF(A46&lt;&gt;"",AH46/PRODUCT(AE46:INDEX($AE$20:$AE$75,MATCH(9.99999999999999E+307,$AE$20:$AE$75))),"")</f>
        <v/>
      </c>
      <c r="AG46" s="19" t="str">
        <f t="shared" si="37"/>
        <v/>
      </c>
      <c r="AH46" s="33" t="str">
        <f t="shared" si="38"/>
        <v/>
      </c>
      <c r="AI46" s="33" t="str">
        <f t="shared" si="20"/>
        <v/>
      </c>
      <c r="AJ46" s="33" t="str">
        <f t="shared" si="21"/>
        <v/>
      </c>
      <c r="AK46" s="17" t="str">
        <f t="shared" si="22"/>
        <v/>
      </c>
      <c r="AL46" s="23" t="str">
        <f t="shared" si="35"/>
        <v/>
      </c>
      <c r="AM46" s="23" t="str">
        <f t="shared" si="36"/>
        <v/>
      </c>
      <c r="AN46" s="23" t="str">
        <f t="shared" si="23"/>
        <v/>
      </c>
      <c r="AO46" s="32" t="str">
        <f t="shared" si="24"/>
        <v/>
      </c>
      <c r="AP46" s="30" t="str">
        <f t="shared" si="25"/>
        <v/>
      </c>
    </row>
    <row r="47" spans="1:42">
      <c r="A47" s="23" t="str">
        <f t="shared" si="26"/>
        <v/>
      </c>
      <c r="B47" s="33"/>
      <c r="C47" s="39" t="str">
        <f t="shared" si="0"/>
        <v/>
      </c>
      <c r="D47" s="33" t="str">
        <f t="shared" si="1"/>
        <v/>
      </c>
      <c r="E47" s="33" t="str">
        <f t="shared" si="2"/>
        <v/>
      </c>
      <c r="F47" s="33" t="str">
        <f t="shared" si="3"/>
        <v/>
      </c>
      <c r="G47" s="48" t="str">
        <f t="shared" si="4"/>
        <v/>
      </c>
      <c r="H47" s="98"/>
      <c r="I47" s="50" t="str">
        <f t="shared" si="5"/>
        <v/>
      </c>
      <c r="J47" s="50" t="str">
        <f t="shared" si="6"/>
        <v/>
      </c>
      <c r="K47" s="34" t="str">
        <f t="shared" si="7"/>
        <v/>
      </c>
      <c r="L47" s="100"/>
      <c r="M47" s="17" t="str">
        <f t="shared" si="8"/>
        <v/>
      </c>
      <c r="N47" s="38" t="str">
        <f t="shared" si="27"/>
        <v/>
      </c>
      <c r="O47" s="33" t="str">
        <f t="shared" si="9"/>
        <v/>
      </c>
      <c r="P47" s="33" t="str">
        <f t="shared" si="10"/>
        <v/>
      </c>
      <c r="Q47" s="33" t="str">
        <f t="shared" si="11"/>
        <v/>
      </c>
      <c r="R47" s="33" t="str">
        <f t="shared" si="12"/>
        <v/>
      </c>
      <c r="S47" s="33" t="str">
        <f t="shared" si="28"/>
        <v/>
      </c>
      <c r="T47" s="33" t="str">
        <f t="shared" si="13"/>
        <v/>
      </c>
      <c r="U47" s="33" t="str">
        <f t="shared" si="14"/>
        <v/>
      </c>
      <c r="V47" s="40" t="str">
        <f t="shared" si="15"/>
        <v/>
      </c>
      <c r="W47" s="42" t="str">
        <f t="shared" si="29"/>
        <v/>
      </c>
      <c r="X47" s="42" t="str">
        <f t="shared" si="30"/>
        <v/>
      </c>
      <c r="Y47" s="33" t="str">
        <f t="shared" si="31"/>
        <v/>
      </c>
      <c r="Z47" s="101" t="str">
        <f t="shared" si="32"/>
        <v/>
      </c>
      <c r="AA47" s="33" t="str">
        <f t="shared" si="33"/>
        <v/>
      </c>
      <c r="AB47" s="33" t="str">
        <f t="shared" si="34"/>
        <v/>
      </c>
      <c r="AC47" s="42"/>
      <c r="AD47" s="30" t="str">
        <f t="shared" si="16"/>
        <v/>
      </c>
      <c r="AE47" s="30" t="str">
        <f t="shared" si="39"/>
        <v/>
      </c>
      <c r="AF47" s="33" t="str">
        <f>IF(A47&lt;&gt;"",AH47/PRODUCT(AE47:INDEX($AE$20:$AE$75,MATCH(9.99999999999999E+307,$AE$20:$AE$75))),"")</f>
        <v/>
      </c>
      <c r="AG47" s="19" t="str">
        <f t="shared" si="37"/>
        <v/>
      </c>
      <c r="AH47" s="33" t="str">
        <f t="shared" si="38"/>
        <v/>
      </c>
      <c r="AI47" s="33" t="str">
        <f t="shared" si="20"/>
        <v/>
      </c>
      <c r="AJ47" s="33" t="str">
        <f t="shared" si="21"/>
        <v/>
      </c>
      <c r="AK47" s="17" t="str">
        <f t="shared" si="22"/>
        <v/>
      </c>
      <c r="AL47" s="23" t="str">
        <f t="shared" si="35"/>
        <v/>
      </c>
      <c r="AM47" s="23" t="str">
        <f t="shared" si="36"/>
        <v/>
      </c>
      <c r="AN47" s="23" t="str">
        <f t="shared" si="23"/>
        <v/>
      </c>
      <c r="AO47" s="32" t="str">
        <f t="shared" si="24"/>
        <v/>
      </c>
      <c r="AP47" s="30" t="str">
        <f t="shared" si="25"/>
        <v/>
      </c>
    </row>
    <row r="48" spans="1:42">
      <c r="A48" s="23" t="str">
        <f t="shared" si="26"/>
        <v/>
      </c>
      <c r="B48" s="33"/>
      <c r="C48" s="39" t="str">
        <f t="shared" si="0"/>
        <v/>
      </c>
      <c r="D48" s="33" t="str">
        <f t="shared" si="1"/>
        <v/>
      </c>
      <c r="E48" s="33" t="str">
        <f t="shared" si="2"/>
        <v/>
      </c>
      <c r="F48" s="33" t="str">
        <f t="shared" si="3"/>
        <v/>
      </c>
      <c r="G48" s="48" t="str">
        <f t="shared" si="4"/>
        <v/>
      </c>
      <c r="H48" s="98"/>
      <c r="I48" s="50" t="str">
        <f t="shared" si="5"/>
        <v/>
      </c>
      <c r="J48" s="50" t="str">
        <f t="shared" si="6"/>
        <v/>
      </c>
      <c r="K48" s="34" t="str">
        <f t="shared" si="7"/>
        <v/>
      </c>
      <c r="L48" s="100"/>
      <c r="M48" s="17" t="str">
        <f t="shared" si="8"/>
        <v/>
      </c>
      <c r="N48" s="38" t="str">
        <f t="shared" si="27"/>
        <v/>
      </c>
      <c r="O48" s="33" t="str">
        <f t="shared" si="9"/>
        <v/>
      </c>
      <c r="P48" s="33" t="str">
        <f t="shared" si="10"/>
        <v/>
      </c>
      <c r="Q48" s="33" t="str">
        <f t="shared" si="11"/>
        <v/>
      </c>
      <c r="R48" s="33" t="str">
        <f t="shared" si="12"/>
        <v/>
      </c>
      <c r="S48" s="33" t="str">
        <f t="shared" si="28"/>
        <v/>
      </c>
      <c r="T48" s="33" t="str">
        <f t="shared" si="13"/>
        <v/>
      </c>
      <c r="U48" s="33" t="str">
        <f t="shared" si="14"/>
        <v/>
      </c>
      <c r="V48" s="40" t="str">
        <f t="shared" si="15"/>
        <v/>
      </c>
      <c r="W48" s="42" t="str">
        <f t="shared" si="29"/>
        <v/>
      </c>
      <c r="X48" s="42" t="str">
        <f t="shared" si="30"/>
        <v/>
      </c>
      <c r="Y48" s="33" t="str">
        <f t="shared" si="31"/>
        <v/>
      </c>
      <c r="Z48" s="101" t="str">
        <f t="shared" si="32"/>
        <v/>
      </c>
      <c r="AA48" s="33" t="str">
        <f t="shared" si="33"/>
        <v/>
      </c>
      <c r="AB48" s="33" t="str">
        <f t="shared" si="34"/>
        <v/>
      </c>
      <c r="AC48" s="42"/>
      <c r="AD48" s="30" t="str">
        <f t="shared" si="16"/>
        <v/>
      </c>
      <c r="AE48" s="30" t="str">
        <f t="shared" si="39"/>
        <v/>
      </c>
      <c r="AF48" s="33" t="str">
        <f>IF(A48&lt;&gt;"",AH48/PRODUCT(AE48:INDEX($AE$20:$AE$75,MATCH(9.99999999999999E+307,$AE$20:$AE$75))),"")</f>
        <v/>
      </c>
      <c r="AG48" s="19" t="str">
        <f t="shared" si="37"/>
        <v/>
      </c>
      <c r="AH48" s="33" t="str">
        <f t="shared" si="38"/>
        <v/>
      </c>
      <c r="AI48" s="33" t="str">
        <f t="shared" si="20"/>
        <v/>
      </c>
      <c r="AJ48" s="33" t="str">
        <f t="shared" si="21"/>
        <v/>
      </c>
      <c r="AK48" s="17" t="str">
        <f t="shared" si="22"/>
        <v/>
      </c>
      <c r="AL48" s="23" t="str">
        <f t="shared" si="35"/>
        <v/>
      </c>
      <c r="AM48" s="23" t="str">
        <f t="shared" si="36"/>
        <v/>
      </c>
      <c r="AN48" s="23" t="str">
        <f t="shared" si="23"/>
        <v/>
      </c>
      <c r="AO48" s="32" t="str">
        <f t="shared" si="24"/>
        <v/>
      </c>
      <c r="AP48" s="30" t="str">
        <f t="shared" si="25"/>
        <v/>
      </c>
    </row>
    <row r="49" spans="1:42">
      <c r="A49" s="23" t="str">
        <f t="shared" si="26"/>
        <v/>
      </c>
      <c r="B49" s="33"/>
      <c r="C49" s="39" t="str">
        <f t="shared" si="0"/>
        <v/>
      </c>
      <c r="D49" s="33" t="str">
        <f t="shared" si="1"/>
        <v/>
      </c>
      <c r="E49" s="33" t="str">
        <f t="shared" si="2"/>
        <v/>
      </c>
      <c r="F49" s="33" t="str">
        <f t="shared" si="3"/>
        <v/>
      </c>
      <c r="G49" s="48" t="str">
        <f t="shared" si="4"/>
        <v/>
      </c>
      <c r="H49" s="98"/>
      <c r="I49" s="50" t="str">
        <f t="shared" si="5"/>
        <v/>
      </c>
      <c r="J49" s="50" t="str">
        <f t="shared" si="6"/>
        <v/>
      </c>
      <c r="K49" s="34" t="str">
        <f t="shared" si="7"/>
        <v/>
      </c>
      <c r="L49" s="100"/>
      <c r="M49" s="17" t="str">
        <f t="shared" si="8"/>
        <v/>
      </c>
      <c r="N49" s="38" t="str">
        <f t="shared" si="27"/>
        <v/>
      </c>
      <c r="O49" s="33" t="str">
        <f t="shared" si="9"/>
        <v/>
      </c>
      <c r="P49" s="33" t="str">
        <f t="shared" si="10"/>
        <v/>
      </c>
      <c r="Q49" s="33" t="str">
        <f t="shared" si="11"/>
        <v/>
      </c>
      <c r="R49" s="33" t="str">
        <f t="shared" si="12"/>
        <v/>
      </c>
      <c r="S49" s="33" t="str">
        <f t="shared" si="28"/>
        <v/>
      </c>
      <c r="T49" s="33" t="str">
        <f t="shared" si="13"/>
        <v/>
      </c>
      <c r="U49" s="33" t="str">
        <f t="shared" si="14"/>
        <v/>
      </c>
      <c r="V49" s="40" t="str">
        <f t="shared" si="15"/>
        <v/>
      </c>
      <c r="W49" s="42" t="str">
        <f t="shared" si="29"/>
        <v/>
      </c>
      <c r="X49" s="42" t="str">
        <f t="shared" si="30"/>
        <v/>
      </c>
      <c r="Y49" s="33" t="str">
        <f t="shared" si="31"/>
        <v/>
      </c>
      <c r="Z49" s="101" t="str">
        <f t="shared" si="32"/>
        <v/>
      </c>
      <c r="AA49" s="33" t="str">
        <f t="shared" si="33"/>
        <v/>
      </c>
      <c r="AB49" s="33" t="str">
        <f t="shared" si="34"/>
        <v/>
      </c>
      <c r="AC49" s="42"/>
      <c r="AD49" s="30" t="str">
        <f t="shared" si="16"/>
        <v/>
      </c>
      <c r="AE49" s="30" t="str">
        <f t="shared" si="39"/>
        <v/>
      </c>
      <c r="AF49" s="33" t="str">
        <f>IF(A49&lt;&gt;"",AH49/PRODUCT(AE49:INDEX($AE$20:$AE$75,MATCH(9.99999999999999E+307,$AE$20:$AE$75))),"")</f>
        <v/>
      </c>
      <c r="AG49" s="19" t="str">
        <f t="shared" si="37"/>
        <v/>
      </c>
      <c r="AH49" s="33" t="str">
        <f t="shared" si="38"/>
        <v/>
      </c>
      <c r="AI49" s="33" t="str">
        <f t="shared" si="20"/>
        <v/>
      </c>
      <c r="AJ49" s="33" t="str">
        <f t="shared" si="21"/>
        <v/>
      </c>
      <c r="AK49" s="17" t="str">
        <f t="shared" si="22"/>
        <v/>
      </c>
      <c r="AL49" s="23" t="str">
        <f t="shared" si="35"/>
        <v/>
      </c>
      <c r="AM49" s="23" t="str">
        <f t="shared" si="36"/>
        <v/>
      </c>
      <c r="AN49" s="23" t="str">
        <f t="shared" si="23"/>
        <v/>
      </c>
      <c r="AO49" s="32" t="str">
        <f t="shared" si="24"/>
        <v/>
      </c>
      <c r="AP49" s="30" t="str">
        <f t="shared" si="25"/>
        <v/>
      </c>
    </row>
    <row r="50" spans="1:42">
      <c r="A50" s="23" t="str">
        <f t="shared" si="26"/>
        <v/>
      </c>
      <c r="B50" s="33"/>
      <c r="C50" s="39" t="str">
        <f t="shared" si="0"/>
        <v/>
      </c>
      <c r="D50" s="33" t="str">
        <f t="shared" si="1"/>
        <v/>
      </c>
      <c r="E50" s="33" t="str">
        <f t="shared" si="2"/>
        <v/>
      </c>
      <c r="F50" s="33" t="str">
        <f t="shared" si="3"/>
        <v/>
      </c>
      <c r="G50" s="48" t="str">
        <f t="shared" si="4"/>
        <v/>
      </c>
      <c r="H50" s="98"/>
      <c r="I50" s="50" t="str">
        <f t="shared" si="5"/>
        <v/>
      </c>
      <c r="J50" s="50" t="str">
        <f t="shared" si="6"/>
        <v/>
      </c>
      <c r="K50" s="34" t="str">
        <f t="shared" si="7"/>
        <v/>
      </c>
      <c r="L50" s="100"/>
      <c r="M50" s="17" t="str">
        <f t="shared" si="8"/>
        <v/>
      </c>
      <c r="N50" s="38" t="str">
        <f t="shared" si="27"/>
        <v/>
      </c>
      <c r="O50" s="33" t="str">
        <f t="shared" si="9"/>
        <v/>
      </c>
      <c r="P50" s="33" t="str">
        <f t="shared" si="10"/>
        <v/>
      </c>
      <c r="Q50" s="33" t="str">
        <f t="shared" si="11"/>
        <v/>
      </c>
      <c r="R50" s="33" t="str">
        <f t="shared" si="12"/>
        <v/>
      </c>
      <c r="S50" s="33" t="str">
        <f t="shared" si="28"/>
        <v/>
      </c>
      <c r="T50" s="33" t="str">
        <f t="shared" si="13"/>
        <v/>
      </c>
      <c r="U50" s="33" t="str">
        <f t="shared" si="14"/>
        <v/>
      </c>
      <c r="V50" s="40" t="str">
        <f t="shared" si="15"/>
        <v/>
      </c>
      <c r="W50" s="42" t="str">
        <f t="shared" si="29"/>
        <v/>
      </c>
      <c r="X50" s="42" t="str">
        <f t="shared" si="30"/>
        <v/>
      </c>
      <c r="Y50" s="33" t="str">
        <f t="shared" si="31"/>
        <v/>
      </c>
      <c r="Z50" s="101" t="str">
        <f t="shared" si="32"/>
        <v/>
      </c>
      <c r="AA50" s="33" t="str">
        <f t="shared" si="33"/>
        <v/>
      </c>
      <c r="AB50" s="33" t="str">
        <f t="shared" si="34"/>
        <v/>
      </c>
      <c r="AC50" s="42"/>
      <c r="AD50" s="30" t="str">
        <f t="shared" si="16"/>
        <v/>
      </c>
      <c r="AE50" s="30" t="str">
        <f t="shared" si="39"/>
        <v/>
      </c>
      <c r="AF50" s="33" t="str">
        <f>IF(A50&lt;&gt;"",AH50/PRODUCT(AE50:INDEX($AE$20:$AE$75,MATCH(9.99999999999999E+307,$AE$20:$AE$75))),"")</f>
        <v/>
      </c>
      <c r="AG50" s="19" t="str">
        <f t="shared" si="37"/>
        <v/>
      </c>
      <c r="AH50" s="33" t="str">
        <f t="shared" si="38"/>
        <v/>
      </c>
      <c r="AI50" s="33" t="str">
        <f t="shared" si="20"/>
        <v/>
      </c>
      <c r="AJ50" s="33" t="str">
        <f t="shared" si="21"/>
        <v/>
      </c>
      <c r="AK50" s="17" t="str">
        <f t="shared" si="22"/>
        <v/>
      </c>
      <c r="AL50" s="23" t="str">
        <f t="shared" si="35"/>
        <v/>
      </c>
      <c r="AM50" s="23" t="str">
        <f t="shared" si="36"/>
        <v/>
      </c>
      <c r="AN50" s="23" t="str">
        <f t="shared" si="23"/>
        <v/>
      </c>
      <c r="AO50" s="32" t="str">
        <f t="shared" si="24"/>
        <v/>
      </c>
      <c r="AP50" s="30" t="str">
        <f t="shared" si="25"/>
        <v/>
      </c>
    </row>
    <row r="51" spans="1:42">
      <c r="A51" s="23" t="str">
        <f t="shared" si="26"/>
        <v/>
      </c>
      <c r="B51" s="33"/>
      <c r="C51" s="39" t="str">
        <f t="shared" si="0"/>
        <v/>
      </c>
      <c r="D51" s="33" t="str">
        <f t="shared" si="1"/>
        <v/>
      </c>
      <c r="E51" s="33" t="str">
        <f t="shared" si="2"/>
        <v/>
      </c>
      <c r="F51" s="33" t="str">
        <f t="shared" si="3"/>
        <v/>
      </c>
      <c r="G51" s="48" t="str">
        <f t="shared" si="4"/>
        <v/>
      </c>
      <c r="H51" s="98"/>
      <c r="I51" s="50" t="str">
        <f t="shared" si="5"/>
        <v/>
      </c>
      <c r="J51" s="50" t="str">
        <f t="shared" si="6"/>
        <v/>
      </c>
      <c r="K51" s="34" t="str">
        <f t="shared" si="7"/>
        <v/>
      </c>
      <c r="L51" s="100"/>
      <c r="M51" s="17" t="str">
        <f t="shared" si="8"/>
        <v/>
      </c>
      <c r="N51" s="38" t="str">
        <f t="shared" si="27"/>
        <v/>
      </c>
      <c r="O51" s="33" t="str">
        <f t="shared" si="9"/>
        <v/>
      </c>
      <c r="P51" s="33" t="str">
        <f t="shared" si="10"/>
        <v/>
      </c>
      <c r="Q51" s="33" t="str">
        <f t="shared" si="11"/>
        <v/>
      </c>
      <c r="R51" s="33" t="str">
        <f t="shared" si="12"/>
        <v/>
      </c>
      <c r="S51" s="33" t="str">
        <f t="shared" si="28"/>
        <v/>
      </c>
      <c r="T51" s="33" t="str">
        <f t="shared" si="13"/>
        <v/>
      </c>
      <c r="U51" s="33" t="str">
        <f t="shared" si="14"/>
        <v/>
      </c>
      <c r="V51" s="40" t="str">
        <f t="shared" si="15"/>
        <v/>
      </c>
      <c r="W51" s="42" t="str">
        <f t="shared" si="29"/>
        <v/>
      </c>
      <c r="X51" s="42" t="str">
        <f t="shared" si="30"/>
        <v/>
      </c>
      <c r="Y51" s="33" t="str">
        <f t="shared" si="31"/>
        <v/>
      </c>
      <c r="Z51" s="101" t="str">
        <f t="shared" si="32"/>
        <v/>
      </c>
      <c r="AA51" s="33" t="str">
        <f t="shared" si="33"/>
        <v/>
      </c>
      <c r="AB51" s="33" t="str">
        <f t="shared" si="34"/>
        <v/>
      </c>
      <c r="AC51" s="42"/>
      <c r="AD51" s="30" t="str">
        <f t="shared" si="16"/>
        <v/>
      </c>
      <c r="AE51" s="30" t="str">
        <f t="shared" si="39"/>
        <v/>
      </c>
      <c r="AF51" s="33" t="str">
        <f>IF(A51&lt;&gt;"",AH51/PRODUCT(AE51:INDEX($AE$20:$AE$75,MATCH(9.99999999999999E+307,$AE$20:$AE$75))),"")</f>
        <v/>
      </c>
      <c r="AG51" s="19" t="str">
        <f t="shared" si="37"/>
        <v/>
      </c>
      <c r="AH51" s="33" t="str">
        <f t="shared" si="38"/>
        <v/>
      </c>
      <c r="AI51" s="33" t="str">
        <f t="shared" si="20"/>
        <v/>
      </c>
      <c r="AJ51" s="33" t="str">
        <f t="shared" si="21"/>
        <v/>
      </c>
      <c r="AK51" s="17" t="str">
        <f t="shared" si="22"/>
        <v/>
      </c>
      <c r="AL51" s="23" t="str">
        <f t="shared" si="35"/>
        <v/>
      </c>
      <c r="AM51" s="23" t="str">
        <f t="shared" si="36"/>
        <v/>
      </c>
      <c r="AN51" s="23" t="str">
        <f t="shared" si="23"/>
        <v/>
      </c>
      <c r="AO51" s="32" t="str">
        <f t="shared" si="24"/>
        <v/>
      </c>
      <c r="AP51" s="30" t="str">
        <f t="shared" si="25"/>
        <v/>
      </c>
    </row>
    <row r="52" spans="1:42">
      <c r="A52" s="23" t="str">
        <f t="shared" si="26"/>
        <v/>
      </c>
      <c r="B52" s="33"/>
      <c r="C52" s="39" t="str">
        <f t="shared" ref="C52:C69" si="40">IF(A52&lt;&gt;"",IF($H$10&lt;&gt;0,IF($J$10&gt;=A52,1+$B$5+$J$9+$H$10,1+CR+$J$9),1+CR+$J$9),"")</f>
        <v/>
      </c>
      <c r="D52" s="33" t="str">
        <f t="shared" ref="D52:D69" si="41">IF(A52&lt;&gt;"",E51+B52-IF(A52&lt;&gt;1,YBMF,0),"")</f>
        <v/>
      </c>
      <c r="E52" s="33" t="str">
        <f t="shared" ref="E52:E70" si="42">IF(A52&lt;&gt;"",IF($H$6=0,D52*(C52),IF(A52&lt;=$J$6,((((D52*(1+QCR)-QPC)*(1+QCR)-QPC)*(1+QCR)-QPC)*(1+QCR))-YEMF,((((D52*(1+QCR))*(1+QCR))*(1+QCR))*(1+QCR))-YEMF)),"")</f>
        <v/>
      </c>
      <c r="F52" s="33" t="str">
        <f t="shared" si="3"/>
        <v/>
      </c>
      <c r="G52" s="48" t="str">
        <f t="shared" ref="G52:G69" si="43">IF(A52&lt;&gt;"",IF(A52=1,$H$9*B52*C52,G51*C52),"")</f>
        <v/>
      </c>
      <c r="H52" s="98"/>
      <c r="I52" s="50" t="str">
        <f t="shared" ref="I52:I68" si="44">IF(A52&lt;&gt;"",IF(A52=1,D52,J51-IF($C$11="Y",AMF,0)),"")</f>
        <v/>
      </c>
      <c r="J52" s="50" t="str">
        <f t="shared" si="6"/>
        <v/>
      </c>
      <c r="K52" s="34" t="str">
        <f t="shared" ref="K52:K69" si="45">IF(A52&lt;&gt;"",IF($J$3="Y", IF(A52&gt;1,IF($J$4="Y",Cum_Max,FPW),IF($J$5="N",0,FPW)),0),"")</f>
        <v/>
      </c>
      <c r="L52" s="100"/>
      <c r="M52" s="17" t="str">
        <f t="shared" si="8"/>
        <v/>
      </c>
      <c r="N52" s="38" t="str">
        <f t="shared" si="27"/>
        <v/>
      </c>
      <c r="O52" s="33" t="str">
        <f t="shared" ref="O52:O69" si="46">IF(A52&lt;&gt;"",IF($J$3="Y",K52*(I52),0),"")</f>
        <v/>
      </c>
      <c r="P52" s="33" t="str">
        <f t="shared" si="10"/>
        <v/>
      </c>
      <c r="Q52" s="33" t="str">
        <f t="shared" ref="Q52:Q69" si="47">IF(A52&lt;&gt;"",(IF($C$8="Premium",$B$20,I52)-O52)*L52,"")</f>
        <v/>
      </c>
      <c r="R52" s="33" t="str">
        <f t="shared" ref="R52:R69" si="48">IF(A52&lt;&gt;"",(IF($C$8="Premium",$B$20,J52)-P52)*M52,"")</f>
        <v/>
      </c>
      <c r="S52" s="33" t="str">
        <f t="shared" ref="S52:S69" si="49">IF(A52&lt;&gt;"",I52-Q52,"")</f>
        <v/>
      </c>
      <c r="T52" s="33" t="str">
        <f t="shared" ref="T52:T69" si="50">IF(A52&lt;&gt;"",IF($C$13="N",IF($E$13&lt;=A52,J52-R52-AMF*0,J52-R52-AMF),J52-R52-AMF*0),"")</f>
        <v/>
      </c>
      <c r="U52" s="33" t="str">
        <f t="shared" ref="U52:U69" si="51">IF(A52&lt;&gt;"",IF(GMCR&gt;0,U51*(1+GMCR)+(B52*0.875)-IF($C$14="Y",50,0),U51*$B$4+(B52*0.875-IF($C$14="Y",50,0))),"")</f>
        <v/>
      </c>
      <c r="V52" s="40" t="str">
        <f t="shared" ref="V52:V69" si="52">IF(A52&lt;&gt;"",IF(GMCR&gt;0, (V51+B52*0.875)*(1+GMCR)-IF($C$14="Y",50,0),IF(A52=1,(B52*0.875-IF($C$14="Y",50,0))*$B$4,(V51)*$B$4+(B52*0.875-IF($C$14="Y",50,0))*$B$4)),"")</f>
        <v/>
      </c>
      <c r="W52" s="42" t="str">
        <f t="shared" si="29"/>
        <v/>
      </c>
      <c r="X52" s="42" t="str">
        <f t="shared" si="30"/>
        <v/>
      </c>
      <c r="Y52" s="33" t="str">
        <f t="shared" si="31"/>
        <v/>
      </c>
      <c r="Z52" s="101" t="str">
        <f t="shared" si="32"/>
        <v/>
      </c>
      <c r="AA52" s="33" t="str">
        <f t="shared" si="33"/>
        <v/>
      </c>
      <c r="AB52" s="33" t="str">
        <f t="shared" si="34"/>
        <v/>
      </c>
      <c r="AC52" s="42"/>
      <c r="AD52" s="30" t="str">
        <f t="shared" si="16"/>
        <v/>
      </c>
      <c r="AE52" s="30" t="str">
        <f t="shared" si="39"/>
        <v/>
      </c>
      <c r="AF52" s="33" t="str">
        <f>IF(A52&lt;&gt;"",AH52/PRODUCT(AE52:INDEX($AE$20:$AE$75,MATCH(9.99999999999999E+307,$AE$20:$AE$75))),"")</f>
        <v/>
      </c>
      <c r="AG52" s="19" t="str">
        <f t="shared" si="37"/>
        <v/>
      </c>
      <c r="AH52" s="33" t="str">
        <f t="shared" si="38"/>
        <v/>
      </c>
      <c r="AI52" s="33" t="str">
        <f t="shared" ref="AI52:AI69" si="53">IF(A52&lt;&gt;"",Y52-AF52,"")</f>
        <v/>
      </c>
      <c r="AJ52" s="33" t="str">
        <f t="shared" ref="AJ52:AJ69" si="54">IF(A52&lt;&gt;"",Z52-AG52,"")</f>
        <v/>
      </c>
      <c r="AK52" s="17" t="str">
        <f t="shared" ref="AK52:AK69" si="55">IF(A52&lt;&gt;"",1-(C52/(C52+0.01))^($A$29-A52+1),"")</f>
        <v/>
      </c>
      <c r="AL52" s="23" t="str">
        <f t="shared" si="35"/>
        <v/>
      </c>
      <c r="AM52" s="23" t="str">
        <f t="shared" si="36"/>
        <v/>
      </c>
      <c r="AN52" s="23" t="str">
        <f t="shared" ref="AN52:AN69" si="56">IF(A52&lt;&gt;"",Z52&gt;=AG52-0.5,"")</f>
        <v/>
      </c>
      <c r="AO52" s="32" t="str">
        <f t="shared" ref="AO52:AO69" si="57">IF(A52&lt;&gt;"",AK52/0.9,"")</f>
        <v/>
      </c>
      <c r="AP52" s="30" t="str">
        <f t="shared" ref="AP52:AP69" si="58">IF(A52&lt;&gt;"",AG52/AF52,"")</f>
        <v/>
      </c>
    </row>
    <row r="53" spans="1:42">
      <c r="A53" s="23" t="str">
        <f t="shared" ref="A53:A69" si="59">IF($H$11&gt;A52,A52+1,"")</f>
        <v/>
      </c>
      <c r="B53" s="33"/>
      <c r="C53" s="39" t="str">
        <f t="shared" si="40"/>
        <v/>
      </c>
      <c r="D53" s="33" t="str">
        <f t="shared" si="41"/>
        <v/>
      </c>
      <c r="E53" s="33" t="str">
        <f t="shared" si="42"/>
        <v/>
      </c>
      <c r="F53" s="33" t="str">
        <f t="shared" si="3"/>
        <v/>
      </c>
      <c r="G53" s="48" t="str">
        <f t="shared" si="43"/>
        <v/>
      </c>
      <c r="H53" s="98"/>
      <c r="I53" s="50" t="str">
        <f t="shared" si="44"/>
        <v/>
      </c>
      <c r="J53" s="50" t="str">
        <f t="shared" si="6"/>
        <v/>
      </c>
      <c r="K53" s="34" t="str">
        <f t="shared" si="45"/>
        <v/>
      </c>
      <c r="L53" s="100"/>
      <c r="M53" s="17" t="str">
        <f t="shared" si="8"/>
        <v/>
      </c>
      <c r="N53" s="38" t="str">
        <f t="shared" ref="N53:N69" si="60">IF(A53&lt;&gt;"",IF(N52-O52&gt;=0,N52-O52,0),"")</f>
        <v/>
      </c>
      <c r="O53" s="33" t="str">
        <f t="shared" si="46"/>
        <v/>
      </c>
      <c r="P53" s="33" t="str">
        <f t="shared" si="10"/>
        <v/>
      </c>
      <c r="Q53" s="33" t="str">
        <f t="shared" si="47"/>
        <v/>
      </c>
      <c r="R53" s="33" t="str">
        <f t="shared" si="48"/>
        <v/>
      </c>
      <c r="S53" s="33" t="str">
        <f t="shared" si="49"/>
        <v/>
      </c>
      <c r="T53" s="33" t="str">
        <f t="shared" si="50"/>
        <v/>
      </c>
      <c r="U53" s="33" t="str">
        <f t="shared" si="51"/>
        <v/>
      </c>
      <c r="V53" s="40" t="str">
        <f t="shared" si="52"/>
        <v/>
      </c>
      <c r="W53" s="42" t="str">
        <f t="shared" si="29"/>
        <v/>
      </c>
      <c r="X53" s="42" t="str">
        <f t="shared" si="30"/>
        <v/>
      </c>
      <c r="Y53" s="33" t="str">
        <f t="shared" si="31"/>
        <v/>
      </c>
      <c r="Z53" s="101" t="str">
        <f t="shared" si="32"/>
        <v/>
      </c>
      <c r="AA53" s="33" t="str">
        <f t="shared" si="33"/>
        <v/>
      </c>
      <c r="AB53" s="33" t="str">
        <f t="shared" si="34"/>
        <v/>
      </c>
      <c r="AC53" s="42"/>
      <c r="AD53" s="30" t="str">
        <f t="shared" si="16"/>
        <v/>
      </c>
      <c r="AE53" s="30" t="str">
        <f t="shared" si="39"/>
        <v/>
      </c>
      <c r="AF53" s="33" t="str">
        <f>IF(A53&lt;&gt;"",AH53/PRODUCT(AE53:INDEX($AE$20:$AE$75,MATCH(9.99999999999999E+307,$AE$20:$AE$75))),"")</f>
        <v/>
      </c>
      <c r="AG53" s="19" t="str">
        <f t="shared" si="37"/>
        <v/>
      </c>
      <c r="AH53" s="33" t="str">
        <f t="shared" si="38"/>
        <v/>
      </c>
      <c r="AI53" s="33" t="str">
        <f t="shared" si="53"/>
        <v/>
      </c>
      <c r="AJ53" s="33" t="str">
        <f t="shared" si="54"/>
        <v/>
      </c>
      <c r="AK53" s="17" t="str">
        <f t="shared" si="55"/>
        <v/>
      </c>
      <c r="AL53" s="23" t="str">
        <f t="shared" si="35"/>
        <v/>
      </c>
      <c r="AM53" s="23" t="str">
        <f t="shared" si="36"/>
        <v/>
      </c>
      <c r="AN53" s="23" t="str">
        <f t="shared" si="56"/>
        <v/>
      </c>
      <c r="AO53" s="32" t="str">
        <f t="shared" si="57"/>
        <v/>
      </c>
      <c r="AP53" s="30" t="str">
        <f t="shared" si="58"/>
        <v/>
      </c>
    </row>
    <row r="54" spans="1:42">
      <c r="A54" s="23" t="str">
        <f t="shared" si="59"/>
        <v/>
      </c>
      <c r="B54" s="33"/>
      <c r="C54" s="39" t="str">
        <f t="shared" si="40"/>
        <v/>
      </c>
      <c r="D54" s="33" t="str">
        <f t="shared" si="41"/>
        <v/>
      </c>
      <c r="E54" s="33" t="str">
        <f t="shared" si="42"/>
        <v/>
      </c>
      <c r="F54" s="33" t="str">
        <f t="shared" si="3"/>
        <v/>
      </c>
      <c r="G54" s="48" t="str">
        <f t="shared" si="43"/>
        <v/>
      </c>
      <c r="H54" s="98"/>
      <c r="I54" s="50" t="str">
        <f t="shared" si="44"/>
        <v/>
      </c>
      <c r="J54" s="50" t="str">
        <f t="shared" si="6"/>
        <v/>
      </c>
      <c r="K54" s="34" t="str">
        <f t="shared" si="45"/>
        <v/>
      </c>
      <c r="L54" s="100"/>
      <c r="M54" s="17" t="str">
        <f t="shared" si="8"/>
        <v/>
      </c>
      <c r="N54" s="38" t="str">
        <f t="shared" si="60"/>
        <v/>
      </c>
      <c r="O54" s="33" t="str">
        <f t="shared" si="46"/>
        <v/>
      </c>
      <c r="P54" s="33" t="str">
        <f t="shared" si="10"/>
        <v/>
      </c>
      <c r="Q54" s="33" t="str">
        <f t="shared" si="47"/>
        <v/>
      </c>
      <c r="R54" s="33" t="str">
        <f t="shared" si="48"/>
        <v/>
      </c>
      <c r="S54" s="33" t="str">
        <f t="shared" si="49"/>
        <v/>
      </c>
      <c r="T54" s="33" t="str">
        <f t="shared" si="50"/>
        <v/>
      </c>
      <c r="U54" s="33" t="str">
        <f t="shared" si="51"/>
        <v/>
      </c>
      <c r="V54" s="40" t="str">
        <f t="shared" si="52"/>
        <v/>
      </c>
      <c r="W54" s="42" t="str">
        <f t="shared" si="29"/>
        <v/>
      </c>
      <c r="X54" s="42" t="str">
        <f t="shared" si="30"/>
        <v/>
      </c>
      <c r="Y54" s="33" t="str">
        <f t="shared" si="31"/>
        <v/>
      </c>
      <c r="Z54" s="101" t="str">
        <f t="shared" si="32"/>
        <v/>
      </c>
      <c r="AA54" s="33" t="str">
        <f t="shared" si="33"/>
        <v/>
      </c>
      <c r="AB54" s="33" t="str">
        <f t="shared" si="34"/>
        <v/>
      </c>
      <c r="AC54" s="42"/>
      <c r="AD54" s="30" t="str">
        <f t="shared" si="16"/>
        <v/>
      </c>
      <c r="AE54" s="30" t="str">
        <f t="shared" si="39"/>
        <v/>
      </c>
      <c r="AF54" s="33" t="str">
        <f>IF(A54&lt;&gt;"",AH54/PRODUCT(AE54:INDEX($AE$20:$AE$75,MATCH(9.99999999999999E+307,$AE$20:$AE$75))),"")</f>
        <v/>
      </c>
      <c r="AG54" s="19" t="str">
        <f t="shared" si="37"/>
        <v/>
      </c>
      <c r="AH54" s="33" t="str">
        <f t="shared" si="38"/>
        <v/>
      </c>
      <c r="AI54" s="33" t="str">
        <f t="shared" si="53"/>
        <v/>
      </c>
      <c r="AJ54" s="33" t="str">
        <f t="shared" si="54"/>
        <v/>
      </c>
      <c r="AK54" s="17" t="str">
        <f t="shared" si="55"/>
        <v/>
      </c>
      <c r="AL54" s="23" t="str">
        <f t="shared" si="35"/>
        <v/>
      </c>
      <c r="AM54" s="23" t="str">
        <f t="shared" si="36"/>
        <v/>
      </c>
      <c r="AN54" s="23" t="str">
        <f t="shared" si="56"/>
        <v/>
      </c>
      <c r="AO54" s="32" t="str">
        <f t="shared" si="57"/>
        <v/>
      </c>
      <c r="AP54" s="30" t="str">
        <f t="shared" si="58"/>
        <v/>
      </c>
    </row>
    <row r="55" spans="1:42">
      <c r="A55" s="23" t="str">
        <f t="shared" si="59"/>
        <v/>
      </c>
      <c r="B55" s="33"/>
      <c r="C55" s="39" t="str">
        <f t="shared" si="40"/>
        <v/>
      </c>
      <c r="D55" s="33" t="str">
        <f t="shared" si="41"/>
        <v/>
      </c>
      <c r="E55" s="33" t="str">
        <f t="shared" si="42"/>
        <v/>
      </c>
      <c r="F55" s="33" t="str">
        <f t="shared" si="3"/>
        <v/>
      </c>
      <c r="G55" s="48" t="str">
        <f t="shared" si="43"/>
        <v/>
      </c>
      <c r="H55" s="98"/>
      <c r="I55" s="50" t="str">
        <f t="shared" si="44"/>
        <v/>
      </c>
      <c r="J55" s="50" t="str">
        <f t="shared" si="6"/>
        <v/>
      </c>
      <c r="K55" s="34" t="str">
        <f t="shared" si="45"/>
        <v/>
      </c>
      <c r="L55" s="100"/>
      <c r="M55" s="17" t="str">
        <f t="shared" si="8"/>
        <v/>
      </c>
      <c r="N55" s="38" t="str">
        <f t="shared" si="60"/>
        <v/>
      </c>
      <c r="O55" s="33" t="str">
        <f t="shared" si="46"/>
        <v/>
      </c>
      <c r="P55" s="33" t="str">
        <f t="shared" si="10"/>
        <v/>
      </c>
      <c r="Q55" s="33" t="str">
        <f t="shared" si="47"/>
        <v/>
      </c>
      <c r="R55" s="33" t="str">
        <f t="shared" si="48"/>
        <v/>
      </c>
      <c r="S55" s="33" t="str">
        <f t="shared" si="49"/>
        <v/>
      </c>
      <c r="T55" s="33" t="str">
        <f t="shared" si="50"/>
        <v/>
      </c>
      <c r="U55" s="33" t="str">
        <f t="shared" si="51"/>
        <v/>
      </c>
      <c r="V55" s="40" t="str">
        <f t="shared" si="52"/>
        <v/>
      </c>
      <c r="W55" s="42" t="str">
        <f t="shared" si="29"/>
        <v/>
      </c>
      <c r="X55" s="42" t="str">
        <f t="shared" si="30"/>
        <v/>
      </c>
      <c r="Y55" s="33" t="str">
        <f t="shared" si="31"/>
        <v/>
      </c>
      <c r="Z55" s="101" t="str">
        <f t="shared" si="32"/>
        <v/>
      </c>
      <c r="AA55" s="33" t="str">
        <f t="shared" si="33"/>
        <v/>
      </c>
      <c r="AB55" s="33" t="str">
        <f t="shared" si="34"/>
        <v/>
      </c>
      <c r="AC55" s="42"/>
      <c r="AD55" s="30" t="str">
        <f t="shared" si="16"/>
        <v/>
      </c>
      <c r="AE55" s="30" t="str">
        <f t="shared" si="39"/>
        <v/>
      </c>
      <c r="AF55" s="33" t="str">
        <f>IF(A55&lt;&gt;"",AH55/PRODUCT(AE55:INDEX($AE$20:$AE$75,MATCH(9.99999999999999E+307,$AE$20:$AE$75))),"")</f>
        <v/>
      </c>
      <c r="AG55" s="19" t="str">
        <f t="shared" si="37"/>
        <v/>
      </c>
      <c r="AH55" s="33" t="str">
        <f t="shared" si="38"/>
        <v/>
      </c>
      <c r="AI55" s="33" t="str">
        <f t="shared" si="53"/>
        <v/>
      </c>
      <c r="AJ55" s="33" t="str">
        <f t="shared" si="54"/>
        <v/>
      </c>
      <c r="AK55" s="17" t="str">
        <f t="shared" si="55"/>
        <v/>
      </c>
      <c r="AL55" s="23" t="str">
        <f t="shared" si="35"/>
        <v/>
      </c>
      <c r="AM55" s="23" t="str">
        <f t="shared" si="36"/>
        <v/>
      </c>
      <c r="AN55" s="23" t="str">
        <f t="shared" si="56"/>
        <v/>
      </c>
      <c r="AO55" s="32" t="str">
        <f t="shared" si="57"/>
        <v/>
      </c>
      <c r="AP55" s="30" t="str">
        <f t="shared" si="58"/>
        <v/>
      </c>
    </row>
    <row r="56" spans="1:42">
      <c r="A56" s="23" t="str">
        <f t="shared" si="59"/>
        <v/>
      </c>
      <c r="B56" s="33"/>
      <c r="C56" s="39" t="str">
        <f t="shared" si="40"/>
        <v/>
      </c>
      <c r="D56" s="33" t="str">
        <f t="shared" si="41"/>
        <v/>
      </c>
      <c r="E56" s="33" t="str">
        <f t="shared" si="42"/>
        <v/>
      </c>
      <c r="F56" s="33" t="str">
        <f t="shared" si="3"/>
        <v/>
      </c>
      <c r="G56" s="48" t="str">
        <f t="shared" si="43"/>
        <v/>
      </c>
      <c r="H56" s="98"/>
      <c r="I56" s="50" t="str">
        <f t="shared" si="44"/>
        <v/>
      </c>
      <c r="J56" s="50" t="str">
        <f t="shared" si="6"/>
        <v/>
      </c>
      <c r="K56" s="34" t="str">
        <f t="shared" si="45"/>
        <v/>
      </c>
      <c r="L56" s="100"/>
      <c r="M56" s="17" t="str">
        <f t="shared" si="8"/>
        <v/>
      </c>
      <c r="N56" s="38" t="str">
        <f t="shared" si="60"/>
        <v/>
      </c>
      <c r="O56" s="33" t="str">
        <f t="shared" si="46"/>
        <v/>
      </c>
      <c r="P56" s="33" t="str">
        <f t="shared" si="10"/>
        <v/>
      </c>
      <c r="Q56" s="33" t="str">
        <f t="shared" si="47"/>
        <v/>
      </c>
      <c r="R56" s="33" t="str">
        <f t="shared" si="48"/>
        <v/>
      </c>
      <c r="S56" s="33" t="str">
        <f t="shared" si="49"/>
        <v/>
      </c>
      <c r="T56" s="33" t="str">
        <f t="shared" si="50"/>
        <v/>
      </c>
      <c r="U56" s="33" t="str">
        <f t="shared" si="51"/>
        <v/>
      </c>
      <c r="V56" s="40" t="str">
        <f t="shared" si="52"/>
        <v/>
      </c>
      <c r="W56" s="42" t="str">
        <f t="shared" si="29"/>
        <v/>
      </c>
      <c r="X56" s="42" t="str">
        <f t="shared" si="30"/>
        <v/>
      </c>
      <c r="Y56" s="33" t="str">
        <f t="shared" si="31"/>
        <v/>
      </c>
      <c r="Z56" s="101" t="str">
        <f t="shared" si="32"/>
        <v/>
      </c>
      <c r="AA56" s="33" t="str">
        <f t="shared" si="33"/>
        <v/>
      </c>
      <c r="AB56" s="33" t="str">
        <f t="shared" si="34"/>
        <v/>
      </c>
      <c r="AC56" s="42"/>
      <c r="AD56" s="30" t="str">
        <f t="shared" si="16"/>
        <v/>
      </c>
      <c r="AE56" s="30" t="str">
        <f t="shared" si="39"/>
        <v/>
      </c>
      <c r="AF56" s="33" t="str">
        <f>IF(A56&lt;&gt;"",AH56/PRODUCT(AE56:INDEX($AE$20:$AE$75,MATCH(9.99999999999999E+307,$AE$20:$AE$75))),"")</f>
        <v/>
      </c>
      <c r="AG56" s="19" t="str">
        <f t="shared" si="37"/>
        <v/>
      </c>
      <c r="AH56" s="33" t="str">
        <f t="shared" si="38"/>
        <v/>
      </c>
      <c r="AI56" s="33" t="str">
        <f t="shared" si="53"/>
        <v/>
      </c>
      <c r="AJ56" s="33" t="str">
        <f t="shared" si="54"/>
        <v/>
      </c>
      <c r="AK56" s="17" t="str">
        <f t="shared" si="55"/>
        <v/>
      </c>
      <c r="AL56" s="23" t="str">
        <f t="shared" si="35"/>
        <v/>
      </c>
      <c r="AM56" s="23" t="str">
        <f t="shared" si="36"/>
        <v/>
      </c>
      <c r="AN56" s="23" t="str">
        <f t="shared" si="56"/>
        <v/>
      </c>
      <c r="AO56" s="32" t="str">
        <f t="shared" si="57"/>
        <v/>
      </c>
      <c r="AP56" s="30" t="str">
        <f t="shared" si="58"/>
        <v/>
      </c>
    </row>
    <row r="57" spans="1:42">
      <c r="A57" s="23" t="str">
        <f t="shared" si="59"/>
        <v/>
      </c>
      <c r="B57" s="33"/>
      <c r="C57" s="39" t="str">
        <f t="shared" si="40"/>
        <v/>
      </c>
      <c r="D57" s="33" t="str">
        <f t="shared" si="41"/>
        <v/>
      </c>
      <c r="E57" s="33" t="str">
        <f t="shared" si="42"/>
        <v/>
      </c>
      <c r="F57" s="33" t="str">
        <f t="shared" si="3"/>
        <v/>
      </c>
      <c r="G57" s="48" t="str">
        <f t="shared" si="43"/>
        <v/>
      </c>
      <c r="H57" s="98"/>
      <c r="I57" s="50" t="str">
        <f t="shared" si="44"/>
        <v/>
      </c>
      <c r="J57" s="50" t="str">
        <f t="shared" si="6"/>
        <v/>
      </c>
      <c r="K57" s="34" t="str">
        <f t="shared" si="45"/>
        <v/>
      </c>
      <c r="L57" s="100"/>
      <c r="M57" s="17" t="str">
        <f t="shared" si="8"/>
        <v/>
      </c>
      <c r="N57" s="38" t="str">
        <f t="shared" si="60"/>
        <v/>
      </c>
      <c r="O57" s="33" t="str">
        <f t="shared" si="46"/>
        <v/>
      </c>
      <c r="P57" s="33" t="str">
        <f t="shared" si="10"/>
        <v/>
      </c>
      <c r="Q57" s="33" t="str">
        <f t="shared" si="47"/>
        <v/>
      </c>
      <c r="R57" s="33" t="str">
        <f t="shared" si="48"/>
        <v/>
      </c>
      <c r="S57" s="33" t="str">
        <f t="shared" si="49"/>
        <v/>
      </c>
      <c r="T57" s="33" t="str">
        <f t="shared" si="50"/>
        <v/>
      </c>
      <c r="U57" s="33" t="str">
        <f t="shared" si="51"/>
        <v/>
      </c>
      <c r="V57" s="40" t="str">
        <f t="shared" si="52"/>
        <v/>
      </c>
      <c r="W57" s="42" t="str">
        <f t="shared" si="29"/>
        <v/>
      </c>
      <c r="X57" s="42" t="str">
        <f t="shared" si="30"/>
        <v/>
      </c>
      <c r="Y57" s="33" t="str">
        <f t="shared" si="31"/>
        <v/>
      </c>
      <c r="Z57" s="101" t="str">
        <f t="shared" si="32"/>
        <v/>
      </c>
      <c r="AA57" s="33" t="str">
        <f t="shared" si="33"/>
        <v/>
      </c>
      <c r="AB57" s="33" t="str">
        <f t="shared" si="34"/>
        <v/>
      </c>
      <c r="AC57" s="42"/>
      <c r="AD57" s="30" t="str">
        <f t="shared" si="16"/>
        <v/>
      </c>
      <c r="AE57" s="30" t="str">
        <f t="shared" si="39"/>
        <v/>
      </c>
      <c r="AF57" s="33" t="str">
        <f>IF(A57&lt;&gt;"",AH57/PRODUCT(AE57:INDEX($AE$20:$AE$75,MATCH(9.99999999999999E+307,$AE$20:$AE$75))),"")</f>
        <v/>
      </c>
      <c r="AG57" s="19" t="str">
        <f t="shared" si="37"/>
        <v/>
      </c>
      <c r="AH57" s="33" t="str">
        <f t="shared" si="38"/>
        <v/>
      </c>
      <c r="AI57" s="33" t="str">
        <f t="shared" si="53"/>
        <v/>
      </c>
      <c r="AJ57" s="33" t="str">
        <f t="shared" si="54"/>
        <v/>
      </c>
      <c r="AK57" s="17" t="str">
        <f t="shared" si="55"/>
        <v/>
      </c>
      <c r="AL57" s="23" t="str">
        <f t="shared" si="35"/>
        <v/>
      </c>
      <c r="AM57" s="23" t="str">
        <f t="shared" si="36"/>
        <v/>
      </c>
      <c r="AN57" s="23" t="str">
        <f t="shared" si="56"/>
        <v/>
      </c>
      <c r="AO57" s="32" t="str">
        <f t="shared" si="57"/>
        <v/>
      </c>
      <c r="AP57" s="30" t="str">
        <f t="shared" si="58"/>
        <v/>
      </c>
    </row>
    <row r="58" spans="1:42">
      <c r="A58" s="23" t="str">
        <f t="shared" si="59"/>
        <v/>
      </c>
      <c r="B58" s="33"/>
      <c r="C58" s="39" t="str">
        <f t="shared" si="40"/>
        <v/>
      </c>
      <c r="D58" s="33" t="str">
        <f t="shared" si="41"/>
        <v/>
      </c>
      <c r="E58" s="33" t="str">
        <f t="shared" si="42"/>
        <v/>
      </c>
      <c r="F58" s="33" t="str">
        <f t="shared" si="3"/>
        <v/>
      </c>
      <c r="G58" s="48" t="str">
        <f t="shared" si="43"/>
        <v/>
      </c>
      <c r="H58" s="98"/>
      <c r="I58" s="50" t="str">
        <f t="shared" si="44"/>
        <v/>
      </c>
      <c r="J58" s="50" t="str">
        <f t="shared" si="6"/>
        <v/>
      </c>
      <c r="K58" s="34" t="str">
        <f t="shared" si="45"/>
        <v/>
      </c>
      <c r="L58" s="100"/>
      <c r="M58" s="17" t="str">
        <f t="shared" si="8"/>
        <v/>
      </c>
      <c r="N58" s="38" t="str">
        <f t="shared" si="60"/>
        <v/>
      </c>
      <c r="O58" s="33" t="str">
        <f t="shared" si="46"/>
        <v/>
      </c>
      <c r="P58" s="33" t="str">
        <f t="shared" si="10"/>
        <v/>
      </c>
      <c r="Q58" s="33" t="str">
        <f t="shared" si="47"/>
        <v/>
      </c>
      <c r="R58" s="33" t="str">
        <f t="shared" si="48"/>
        <v/>
      </c>
      <c r="S58" s="33" t="str">
        <f t="shared" si="49"/>
        <v/>
      </c>
      <c r="T58" s="33" t="str">
        <f t="shared" si="50"/>
        <v/>
      </c>
      <c r="U58" s="33" t="str">
        <f t="shared" si="51"/>
        <v/>
      </c>
      <c r="V58" s="40" t="str">
        <f t="shared" si="52"/>
        <v/>
      </c>
      <c r="W58" s="42" t="str">
        <f t="shared" si="29"/>
        <v/>
      </c>
      <c r="X58" s="42" t="str">
        <f t="shared" si="30"/>
        <v/>
      </c>
      <c r="Y58" s="33" t="str">
        <f t="shared" si="31"/>
        <v/>
      </c>
      <c r="Z58" s="101" t="str">
        <f t="shared" si="32"/>
        <v/>
      </c>
      <c r="AA58" s="33" t="str">
        <f t="shared" si="33"/>
        <v/>
      </c>
      <c r="AB58" s="33" t="str">
        <f t="shared" si="34"/>
        <v/>
      </c>
      <c r="AC58" s="42"/>
      <c r="AD58" s="30" t="str">
        <f t="shared" si="16"/>
        <v/>
      </c>
      <c r="AE58" s="30" t="str">
        <f t="shared" si="39"/>
        <v/>
      </c>
      <c r="AF58" s="33" t="str">
        <f>IF(A58&lt;&gt;"",AH58/PRODUCT(AE58:INDEX($AE$20:$AE$75,MATCH(9.99999999999999E+307,$AE$20:$AE$75))),"")</f>
        <v/>
      </c>
      <c r="AG58" s="19" t="str">
        <f t="shared" si="37"/>
        <v/>
      </c>
      <c r="AH58" s="33" t="str">
        <f t="shared" si="38"/>
        <v/>
      </c>
      <c r="AI58" s="33" t="str">
        <f t="shared" si="53"/>
        <v/>
      </c>
      <c r="AJ58" s="33" t="str">
        <f t="shared" si="54"/>
        <v/>
      </c>
      <c r="AK58" s="17" t="str">
        <f t="shared" si="55"/>
        <v/>
      </c>
      <c r="AL58" s="23" t="str">
        <f t="shared" si="35"/>
        <v/>
      </c>
      <c r="AM58" s="23" t="str">
        <f t="shared" si="36"/>
        <v/>
      </c>
      <c r="AN58" s="23" t="str">
        <f t="shared" si="56"/>
        <v/>
      </c>
      <c r="AO58" s="32" t="str">
        <f t="shared" si="57"/>
        <v/>
      </c>
      <c r="AP58" s="30" t="str">
        <f t="shared" si="58"/>
        <v/>
      </c>
    </row>
    <row r="59" spans="1:42">
      <c r="A59" s="23" t="str">
        <f t="shared" si="59"/>
        <v/>
      </c>
      <c r="B59" s="33"/>
      <c r="C59" s="39" t="str">
        <f t="shared" si="40"/>
        <v/>
      </c>
      <c r="D59" s="33" t="str">
        <f t="shared" si="41"/>
        <v/>
      </c>
      <c r="E59" s="33" t="str">
        <f t="shared" si="42"/>
        <v/>
      </c>
      <c r="F59" s="33" t="str">
        <f t="shared" si="3"/>
        <v/>
      </c>
      <c r="G59" s="48" t="str">
        <f t="shared" si="43"/>
        <v/>
      </c>
      <c r="H59" s="98"/>
      <c r="I59" s="50" t="str">
        <f t="shared" si="44"/>
        <v/>
      </c>
      <c r="J59" s="50" t="str">
        <f t="shared" si="6"/>
        <v/>
      </c>
      <c r="K59" s="34" t="str">
        <f t="shared" si="45"/>
        <v/>
      </c>
      <c r="L59" s="100"/>
      <c r="M59" s="17" t="str">
        <f t="shared" si="8"/>
        <v/>
      </c>
      <c r="N59" s="38" t="str">
        <f t="shared" si="60"/>
        <v/>
      </c>
      <c r="O59" s="33" t="str">
        <f t="shared" si="46"/>
        <v/>
      </c>
      <c r="P59" s="33" t="str">
        <f t="shared" si="10"/>
        <v/>
      </c>
      <c r="Q59" s="33" t="str">
        <f t="shared" si="47"/>
        <v/>
      </c>
      <c r="R59" s="33" t="str">
        <f t="shared" si="48"/>
        <v/>
      </c>
      <c r="S59" s="33" t="str">
        <f t="shared" si="49"/>
        <v/>
      </c>
      <c r="T59" s="33" t="str">
        <f t="shared" si="50"/>
        <v/>
      </c>
      <c r="U59" s="33" t="str">
        <f t="shared" si="51"/>
        <v/>
      </c>
      <c r="V59" s="40" t="str">
        <f t="shared" si="52"/>
        <v/>
      </c>
      <c r="W59" s="42" t="str">
        <f t="shared" si="29"/>
        <v/>
      </c>
      <c r="X59" s="42" t="str">
        <f t="shared" si="30"/>
        <v/>
      </c>
      <c r="Y59" s="33" t="str">
        <f t="shared" si="31"/>
        <v/>
      </c>
      <c r="Z59" s="101" t="str">
        <f t="shared" si="32"/>
        <v/>
      </c>
      <c r="AA59" s="33" t="str">
        <f t="shared" si="33"/>
        <v/>
      </c>
      <c r="AB59" s="33" t="str">
        <f t="shared" si="34"/>
        <v/>
      </c>
      <c r="AC59" s="42"/>
      <c r="AD59" s="30" t="str">
        <f t="shared" si="16"/>
        <v/>
      </c>
      <c r="AE59" s="30" t="str">
        <f t="shared" si="39"/>
        <v/>
      </c>
      <c r="AF59" s="33" t="str">
        <f>IF(A59&lt;&gt;"",AH59/PRODUCT(AE59:INDEX($AE$20:$AE$75,MATCH(9.99999999999999E+307,$AE$20:$AE$75))),"")</f>
        <v/>
      </c>
      <c r="AG59" s="19" t="str">
        <f t="shared" si="37"/>
        <v/>
      </c>
      <c r="AH59" s="33" t="str">
        <f t="shared" si="38"/>
        <v/>
      </c>
      <c r="AI59" s="33" t="str">
        <f t="shared" si="53"/>
        <v/>
      </c>
      <c r="AJ59" s="33" t="str">
        <f t="shared" si="54"/>
        <v/>
      </c>
      <c r="AK59" s="17" t="str">
        <f t="shared" si="55"/>
        <v/>
      </c>
      <c r="AL59" s="23" t="str">
        <f t="shared" si="35"/>
        <v/>
      </c>
      <c r="AM59" s="23" t="str">
        <f t="shared" si="36"/>
        <v/>
      </c>
      <c r="AN59" s="23" t="str">
        <f t="shared" si="56"/>
        <v/>
      </c>
      <c r="AO59" s="32" t="str">
        <f t="shared" si="57"/>
        <v/>
      </c>
      <c r="AP59" s="30" t="str">
        <f t="shared" si="58"/>
        <v/>
      </c>
    </row>
    <row r="60" spans="1:42">
      <c r="A60" s="23" t="str">
        <f t="shared" si="59"/>
        <v/>
      </c>
      <c r="B60" s="33"/>
      <c r="C60" s="39" t="str">
        <f t="shared" si="40"/>
        <v/>
      </c>
      <c r="D60" s="33" t="str">
        <f t="shared" si="41"/>
        <v/>
      </c>
      <c r="E60" s="33" t="str">
        <f t="shared" si="42"/>
        <v/>
      </c>
      <c r="F60" s="33" t="str">
        <f t="shared" si="3"/>
        <v/>
      </c>
      <c r="G60" s="48" t="str">
        <f t="shared" si="43"/>
        <v/>
      </c>
      <c r="H60" s="98"/>
      <c r="I60" s="50" t="str">
        <f t="shared" si="44"/>
        <v/>
      </c>
      <c r="J60" s="50" t="str">
        <f t="shared" si="6"/>
        <v/>
      </c>
      <c r="K60" s="34" t="str">
        <f t="shared" si="45"/>
        <v/>
      </c>
      <c r="L60" s="100"/>
      <c r="M60" s="17" t="str">
        <f t="shared" si="8"/>
        <v/>
      </c>
      <c r="N60" s="38" t="str">
        <f t="shared" si="60"/>
        <v/>
      </c>
      <c r="O60" s="33" t="str">
        <f t="shared" si="46"/>
        <v/>
      </c>
      <c r="P60" s="33" t="str">
        <f t="shared" si="10"/>
        <v/>
      </c>
      <c r="Q60" s="33" t="str">
        <f t="shared" si="47"/>
        <v/>
      </c>
      <c r="R60" s="33" t="str">
        <f t="shared" si="48"/>
        <v/>
      </c>
      <c r="S60" s="33" t="str">
        <f t="shared" si="49"/>
        <v/>
      </c>
      <c r="T60" s="33" t="str">
        <f t="shared" si="50"/>
        <v/>
      </c>
      <c r="U60" s="33" t="str">
        <f t="shared" si="51"/>
        <v/>
      </c>
      <c r="V60" s="40" t="str">
        <f t="shared" si="52"/>
        <v/>
      </c>
      <c r="W60" s="42" t="str">
        <f t="shared" si="29"/>
        <v/>
      </c>
      <c r="X60" s="42" t="str">
        <f t="shared" si="30"/>
        <v/>
      </c>
      <c r="Y60" s="33" t="str">
        <f t="shared" si="31"/>
        <v/>
      </c>
      <c r="Z60" s="101" t="str">
        <f t="shared" si="32"/>
        <v/>
      </c>
      <c r="AA60" s="33" t="str">
        <f t="shared" si="33"/>
        <v/>
      </c>
      <c r="AB60" s="33" t="str">
        <f t="shared" si="34"/>
        <v/>
      </c>
      <c r="AC60" s="42"/>
      <c r="AD60" s="30" t="str">
        <f t="shared" si="16"/>
        <v/>
      </c>
      <c r="AE60" s="30" t="str">
        <f t="shared" si="39"/>
        <v/>
      </c>
      <c r="AF60" s="33" t="str">
        <f>IF(A60&lt;&gt;"",AH60/PRODUCT(AE60:INDEX($AE$20:$AE$75,MATCH(9.99999999999999E+307,$AE$20:$AE$75))),"")</f>
        <v/>
      </c>
      <c r="AG60" s="19" t="str">
        <f t="shared" si="37"/>
        <v/>
      </c>
      <c r="AH60" s="33" t="str">
        <f t="shared" si="38"/>
        <v/>
      </c>
      <c r="AI60" s="33" t="str">
        <f t="shared" si="53"/>
        <v/>
      </c>
      <c r="AJ60" s="33" t="str">
        <f t="shared" si="54"/>
        <v/>
      </c>
      <c r="AK60" s="17" t="str">
        <f t="shared" si="55"/>
        <v/>
      </c>
      <c r="AL60" s="23" t="str">
        <f t="shared" si="35"/>
        <v/>
      </c>
      <c r="AM60" s="23" t="str">
        <f t="shared" si="36"/>
        <v/>
      </c>
      <c r="AN60" s="23" t="str">
        <f t="shared" si="56"/>
        <v/>
      </c>
      <c r="AO60" s="32" t="str">
        <f t="shared" si="57"/>
        <v/>
      </c>
      <c r="AP60" s="30" t="str">
        <f t="shared" si="58"/>
        <v/>
      </c>
    </row>
    <row r="61" spans="1:42">
      <c r="A61" s="23" t="str">
        <f t="shared" si="59"/>
        <v/>
      </c>
      <c r="B61" s="33"/>
      <c r="C61" s="39" t="str">
        <f t="shared" si="40"/>
        <v/>
      </c>
      <c r="D61" s="33" t="str">
        <f t="shared" si="41"/>
        <v/>
      </c>
      <c r="E61" s="33" t="str">
        <f t="shared" si="42"/>
        <v/>
      </c>
      <c r="F61" s="33" t="str">
        <f t="shared" si="3"/>
        <v/>
      </c>
      <c r="G61" s="48" t="str">
        <f t="shared" si="43"/>
        <v/>
      </c>
      <c r="H61" s="98"/>
      <c r="I61" s="50" t="str">
        <f t="shared" si="44"/>
        <v/>
      </c>
      <c r="J61" s="50" t="str">
        <f t="shared" si="6"/>
        <v/>
      </c>
      <c r="K61" s="34" t="str">
        <f t="shared" si="45"/>
        <v/>
      </c>
      <c r="L61" s="100"/>
      <c r="M61" s="17" t="str">
        <f t="shared" si="8"/>
        <v/>
      </c>
      <c r="N61" s="38" t="str">
        <f t="shared" si="60"/>
        <v/>
      </c>
      <c r="O61" s="33" t="str">
        <f t="shared" si="46"/>
        <v/>
      </c>
      <c r="P61" s="33" t="str">
        <f t="shared" si="10"/>
        <v/>
      </c>
      <c r="Q61" s="33" t="str">
        <f t="shared" si="47"/>
        <v/>
      </c>
      <c r="R61" s="33" t="str">
        <f t="shared" si="48"/>
        <v/>
      </c>
      <c r="S61" s="33" t="str">
        <f t="shared" si="49"/>
        <v/>
      </c>
      <c r="T61" s="33" t="str">
        <f t="shared" si="50"/>
        <v/>
      </c>
      <c r="U61" s="33" t="str">
        <f t="shared" si="51"/>
        <v/>
      </c>
      <c r="V61" s="40" t="str">
        <f t="shared" si="52"/>
        <v/>
      </c>
      <c r="W61" s="42" t="str">
        <f t="shared" si="29"/>
        <v/>
      </c>
      <c r="X61" s="42" t="str">
        <f t="shared" si="30"/>
        <v/>
      </c>
      <c r="Y61" s="33" t="str">
        <f t="shared" si="31"/>
        <v/>
      </c>
      <c r="Z61" s="101" t="str">
        <f t="shared" si="32"/>
        <v/>
      </c>
      <c r="AA61" s="33" t="str">
        <f t="shared" si="33"/>
        <v/>
      </c>
      <c r="AB61" s="33" t="str">
        <f t="shared" si="34"/>
        <v/>
      </c>
      <c r="AC61" s="42"/>
      <c r="AD61" s="30" t="str">
        <f t="shared" si="16"/>
        <v/>
      </c>
      <c r="AE61" s="30" t="str">
        <f t="shared" si="39"/>
        <v/>
      </c>
      <c r="AF61" s="33" t="str">
        <f>IF(A61&lt;&gt;"",AH61/PRODUCT(AE61:INDEX($AE$20:$AE$75,MATCH(9.99999999999999E+307,$AE$20:$AE$75))),"")</f>
        <v/>
      </c>
      <c r="AG61" s="19" t="str">
        <f t="shared" si="37"/>
        <v/>
      </c>
      <c r="AH61" s="33" t="str">
        <f t="shared" si="38"/>
        <v/>
      </c>
      <c r="AI61" s="33" t="str">
        <f t="shared" si="53"/>
        <v/>
      </c>
      <c r="AJ61" s="33" t="str">
        <f t="shared" si="54"/>
        <v/>
      </c>
      <c r="AK61" s="17" t="str">
        <f t="shared" si="55"/>
        <v/>
      </c>
      <c r="AL61" s="23" t="str">
        <f t="shared" si="35"/>
        <v/>
      </c>
      <c r="AM61" s="23" t="str">
        <f t="shared" si="36"/>
        <v/>
      </c>
      <c r="AN61" s="23" t="str">
        <f t="shared" si="56"/>
        <v/>
      </c>
      <c r="AO61" s="32" t="str">
        <f t="shared" si="57"/>
        <v/>
      </c>
      <c r="AP61" s="30" t="str">
        <f t="shared" si="58"/>
        <v/>
      </c>
    </row>
    <row r="62" spans="1:42">
      <c r="A62" s="23" t="str">
        <f t="shared" si="59"/>
        <v/>
      </c>
      <c r="B62" s="33"/>
      <c r="C62" s="39" t="str">
        <f t="shared" si="40"/>
        <v/>
      </c>
      <c r="D62" s="33" t="str">
        <f t="shared" si="41"/>
        <v/>
      </c>
      <c r="E62" s="33" t="str">
        <f t="shared" si="42"/>
        <v/>
      </c>
      <c r="F62" s="33" t="str">
        <f t="shared" si="3"/>
        <v/>
      </c>
      <c r="G62" s="48" t="str">
        <f t="shared" si="43"/>
        <v/>
      </c>
      <c r="H62" s="98"/>
      <c r="I62" s="50" t="str">
        <f t="shared" si="44"/>
        <v/>
      </c>
      <c r="J62" s="50" t="str">
        <f t="shared" si="6"/>
        <v/>
      </c>
      <c r="K62" s="34" t="str">
        <f t="shared" si="45"/>
        <v/>
      </c>
      <c r="L62" s="100"/>
      <c r="M62" s="17" t="str">
        <f t="shared" si="8"/>
        <v/>
      </c>
      <c r="N62" s="38" t="str">
        <f t="shared" si="60"/>
        <v/>
      </c>
      <c r="O62" s="33" t="str">
        <f t="shared" si="46"/>
        <v/>
      </c>
      <c r="P62" s="33" t="str">
        <f t="shared" si="10"/>
        <v/>
      </c>
      <c r="Q62" s="33" t="str">
        <f t="shared" si="47"/>
        <v/>
      </c>
      <c r="R62" s="33" t="str">
        <f t="shared" si="48"/>
        <v/>
      </c>
      <c r="S62" s="33" t="str">
        <f t="shared" si="49"/>
        <v/>
      </c>
      <c r="T62" s="33" t="str">
        <f t="shared" si="50"/>
        <v/>
      </c>
      <c r="U62" s="33" t="str">
        <f t="shared" si="51"/>
        <v/>
      </c>
      <c r="V62" s="40" t="str">
        <f t="shared" si="52"/>
        <v/>
      </c>
      <c r="W62" s="42" t="str">
        <f t="shared" si="29"/>
        <v/>
      </c>
      <c r="X62" s="42" t="str">
        <f t="shared" si="30"/>
        <v/>
      </c>
      <c r="Y62" s="33" t="str">
        <f t="shared" si="31"/>
        <v/>
      </c>
      <c r="Z62" s="101" t="str">
        <f t="shared" si="32"/>
        <v/>
      </c>
      <c r="AA62" s="33" t="str">
        <f t="shared" si="33"/>
        <v/>
      </c>
      <c r="AB62" s="33" t="str">
        <f t="shared" si="34"/>
        <v/>
      </c>
      <c r="AC62" s="42"/>
      <c r="AD62" s="30" t="str">
        <f t="shared" si="16"/>
        <v/>
      </c>
      <c r="AE62" s="30" t="str">
        <f t="shared" si="39"/>
        <v/>
      </c>
      <c r="AF62" s="33" t="str">
        <f>IF(A62&lt;&gt;"",AH62/PRODUCT(AE62:INDEX($AE$20:$AE$75,MATCH(9.99999999999999E+307,$AE$20:$AE$75))),"")</f>
        <v/>
      </c>
      <c r="AG62" s="19" t="str">
        <f t="shared" si="37"/>
        <v/>
      </c>
      <c r="AH62" s="33" t="str">
        <f t="shared" si="38"/>
        <v/>
      </c>
      <c r="AI62" s="33" t="str">
        <f t="shared" si="53"/>
        <v/>
      </c>
      <c r="AJ62" s="33" t="str">
        <f t="shared" si="54"/>
        <v/>
      </c>
      <c r="AK62" s="17" t="str">
        <f t="shared" si="55"/>
        <v/>
      </c>
      <c r="AL62" s="23" t="str">
        <f t="shared" si="35"/>
        <v/>
      </c>
      <c r="AM62" s="23" t="str">
        <f t="shared" si="36"/>
        <v/>
      </c>
      <c r="AN62" s="23" t="str">
        <f t="shared" si="56"/>
        <v/>
      </c>
      <c r="AO62" s="32" t="str">
        <f t="shared" si="57"/>
        <v/>
      </c>
      <c r="AP62" s="30" t="str">
        <f t="shared" si="58"/>
        <v/>
      </c>
    </row>
    <row r="63" spans="1:42">
      <c r="A63" s="23" t="str">
        <f t="shared" si="59"/>
        <v/>
      </c>
      <c r="B63" s="33"/>
      <c r="C63" s="39" t="str">
        <f t="shared" si="40"/>
        <v/>
      </c>
      <c r="D63" s="33" t="str">
        <f t="shared" si="41"/>
        <v/>
      </c>
      <c r="E63" s="33" t="str">
        <f t="shared" si="42"/>
        <v/>
      </c>
      <c r="F63" s="33" t="str">
        <f t="shared" si="3"/>
        <v/>
      </c>
      <c r="G63" s="48" t="str">
        <f t="shared" si="43"/>
        <v/>
      </c>
      <c r="H63" s="98"/>
      <c r="I63" s="50" t="str">
        <f t="shared" si="44"/>
        <v/>
      </c>
      <c r="J63" s="50" t="str">
        <f t="shared" si="6"/>
        <v/>
      </c>
      <c r="K63" s="34" t="str">
        <f t="shared" si="45"/>
        <v/>
      </c>
      <c r="L63" s="100"/>
      <c r="M63" s="17" t="str">
        <f t="shared" si="8"/>
        <v/>
      </c>
      <c r="N63" s="38" t="str">
        <f t="shared" si="60"/>
        <v/>
      </c>
      <c r="O63" s="33" t="str">
        <f t="shared" si="46"/>
        <v/>
      </c>
      <c r="P63" s="33" t="str">
        <f t="shared" si="10"/>
        <v/>
      </c>
      <c r="Q63" s="33" t="str">
        <f t="shared" si="47"/>
        <v/>
      </c>
      <c r="R63" s="33" t="str">
        <f t="shared" si="48"/>
        <v/>
      </c>
      <c r="S63" s="33" t="str">
        <f t="shared" si="49"/>
        <v/>
      </c>
      <c r="T63" s="33" t="str">
        <f t="shared" si="50"/>
        <v/>
      </c>
      <c r="U63" s="33" t="str">
        <f t="shared" si="51"/>
        <v/>
      </c>
      <c r="V63" s="40" t="str">
        <f t="shared" si="52"/>
        <v/>
      </c>
      <c r="W63" s="42" t="str">
        <f t="shared" si="29"/>
        <v/>
      </c>
      <c r="X63" s="42" t="str">
        <f t="shared" si="30"/>
        <v/>
      </c>
      <c r="Y63" s="33" t="str">
        <f t="shared" si="31"/>
        <v/>
      </c>
      <c r="Z63" s="101" t="str">
        <f t="shared" si="32"/>
        <v/>
      </c>
      <c r="AA63" s="33" t="str">
        <f t="shared" si="33"/>
        <v/>
      </c>
      <c r="AB63" s="33" t="str">
        <f t="shared" si="34"/>
        <v/>
      </c>
      <c r="AC63" s="42"/>
      <c r="AD63" s="30" t="str">
        <f t="shared" si="16"/>
        <v/>
      </c>
      <c r="AE63" s="30" t="str">
        <f t="shared" si="39"/>
        <v/>
      </c>
      <c r="AF63" s="33" t="str">
        <f>IF(A63&lt;&gt;"",AH63/PRODUCT(AE63:INDEX($AE$20:$AE$75,MATCH(9.99999999999999E+307,$AE$20:$AE$75))),"")</f>
        <v/>
      </c>
      <c r="AG63" s="19" t="str">
        <f t="shared" si="37"/>
        <v/>
      </c>
      <c r="AH63" s="33" t="str">
        <f t="shared" si="38"/>
        <v/>
      </c>
      <c r="AI63" s="33" t="str">
        <f t="shared" si="53"/>
        <v/>
      </c>
      <c r="AJ63" s="33" t="str">
        <f t="shared" si="54"/>
        <v/>
      </c>
      <c r="AK63" s="17" t="str">
        <f t="shared" si="55"/>
        <v/>
      </c>
      <c r="AL63" s="23" t="str">
        <f t="shared" si="35"/>
        <v/>
      </c>
      <c r="AM63" s="23" t="str">
        <f t="shared" si="36"/>
        <v/>
      </c>
      <c r="AN63" s="23" t="str">
        <f t="shared" si="56"/>
        <v/>
      </c>
      <c r="AO63" s="32" t="str">
        <f t="shared" si="57"/>
        <v/>
      </c>
      <c r="AP63" s="30" t="str">
        <f t="shared" si="58"/>
        <v/>
      </c>
    </row>
    <row r="64" spans="1:42">
      <c r="A64" s="23" t="str">
        <f t="shared" si="59"/>
        <v/>
      </c>
      <c r="C64" s="39" t="str">
        <f t="shared" si="40"/>
        <v/>
      </c>
      <c r="D64" s="33" t="str">
        <f t="shared" si="41"/>
        <v/>
      </c>
      <c r="E64" s="33" t="str">
        <f t="shared" si="42"/>
        <v/>
      </c>
      <c r="F64" s="33" t="str">
        <f t="shared" si="3"/>
        <v/>
      </c>
      <c r="G64" s="48" t="str">
        <f t="shared" si="43"/>
        <v/>
      </c>
      <c r="H64" s="98"/>
      <c r="I64" s="50" t="str">
        <f t="shared" si="44"/>
        <v/>
      </c>
      <c r="J64" s="50" t="str">
        <f t="shared" si="6"/>
        <v/>
      </c>
      <c r="K64" s="34" t="str">
        <f t="shared" si="45"/>
        <v/>
      </c>
      <c r="L64" s="100"/>
      <c r="M64" s="17" t="str">
        <f t="shared" si="8"/>
        <v/>
      </c>
      <c r="N64" s="38" t="str">
        <f t="shared" si="60"/>
        <v/>
      </c>
      <c r="O64" s="33" t="str">
        <f t="shared" si="46"/>
        <v/>
      </c>
      <c r="P64" s="33" t="str">
        <f t="shared" ref="P64:P69" si="61">IF(A64&lt;&gt;"",IF($J$3="Y",IF($H$5="E.O.Y. Account Value",K64*J64+(G64*H64*K64),K64*D64+(F64*H64*K64)),0),"")</f>
        <v/>
      </c>
      <c r="Q64" s="33" t="str">
        <f t="shared" si="47"/>
        <v/>
      </c>
      <c r="R64" s="33" t="str">
        <f t="shared" si="48"/>
        <v/>
      </c>
      <c r="S64" s="33" t="str">
        <f t="shared" si="49"/>
        <v/>
      </c>
      <c r="T64" s="33" t="str">
        <f t="shared" si="50"/>
        <v/>
      </c>
      <c r="U64" s="33" t="str">
        <f t="shared" si="51"/>
        <v/>
      </c>
      <c r="V64" s="40" t="str">
        <f t="shared" si="52"/>
        <v/>
      </c>
      <c r="W64" s="42" t="str">
        <f t="shared" si="29"/>
        <v/>
      </c>
      <c r="X64" s="42" t="str">
        <f t="shared" si="30"/>
        <v/>
      </c>
      <c r="Y64" s="33" t="str">
        <f t="shared" si="31"/>
        <v/>
      </c>
      <c r="Z64" s="101" t="str">
        <f t="shared" si="32"/>
        <v/>
      </c>
      <c r="AA64" s="33" t="str">
        <f t="shared" si="33"/>
        <v/>
      </c>
      <c r="AB64" s="33" t="str">
        <f t="shared" si="34"/>
        <v/>
      </c>
      <c r="AC64" s="42"/>
      <c r="AD64" s="30" t="str">
        <f t="shared" si="16"/>
        <v/>
      </c>
      <c r="AE64" s="30" t="str">
        <f t="shared" si="39"/>
        <v/>
      </c>
      <c r="AF64" s="33" t="str">
        <f>IF(A64&lt;&gt;"",AH64/PRODUCT(AE64:INDEX($AE$20:$AE$75,MATCH(9.99999999999999E+307,$AE$20:$AE$75))),"")</f>
        <v/>
      </c>
      <c r="AG64" s="19" t="str">
        <f t="shared" si="37"/>
        <v/>
      </c>
      <c r="AH64" s="33" t="str">
        <f t="shared" si="38"/>
        <v/>
      </c>
      <c r="AI64" s="33" t="str">
        <f t="shared" si="53"/>
        <v/>
      </c>
      <c r="AJ64" s="33" t="str">
        <f t="shared" si="54"/>
        <v/>
      </c>
      <c r="AK64" s="17" t="str">
        <f t="shared" si="55"/>
        <v/>
      </c>
      <c r="AL64" s="23" t="str">
        <f t="shared" si="35"/>
        <v/>
      </c>
      <c r="AM64" s="23" t="str">
        <f t="shared" si="36"/>
        <v/>
      </c>
      <c r="AN64" s="23" t="str">
        <f t="shared" si="56"/>
        <v/>
      </c>
      <c r="AO64" s="32" t="str">
        <f t="shared" si="57"/>
        <v/>
      </c>
      <c r="AP64" s="30" t="str">
        <f t="shared" si="58"/>
        <v/>
      </c>
    </row>
    <row r="65" spans="1:42">
      <c r="A65" s="23" t="str">
        <f t="shared" si="59"/>
        <v/>
      </c>
      <c r="C65" s="39" t="str">
        <f t="shared" si="40"/>
        <v/>
      </c>
      <c r="D65" s="33" t="str">
        <f t="shared" si="41"/>
        <v/>
      </c>
      <c r="E65" s="33" t="str">
        <f t="shared" si="42"/>
        <v/>
      </c>
      <c r="F65" s="33" t="str">
        <f t="shared" si="3"/>
        <v/>
      </c>
      <c r="G65" s="48" t="str">
        <f t="shared" si="43"/>
        <v/>
      </c>
      <c r="H65" s="98"/>
      <c r="I65" s="50" t="str">
        <f t="shared" si="44"/>
        <v/>
      </c>
      <c r="J65" s="50" t="str">
        <f t="shared" si="6"/>
        <v/>
      </c>
      <c r="K65" s="34" t="str">
        <f t="shared" si="45"/>
        <v/>
      </c>
      <c r="M65" s="17" t="str">
        <f t="shared" si="8"/>
        <v/>
      </c>
      <c r="N65" s="38" t="str">
        <f t="shared" si="60"/>
        <v/>
      </c>
      <c r="O65" s="33" t="str">
        <f t="shared" si="46"/>
        <v/>
      </c>
      <c r="P65" s="33" t="str">
        <f t="shared" si="61"/>
        <v/>
      </c>
      <c r="Q65" s="33" t="str">
        <f t="shared" si="47"/>
        <v/>
      </c>
      <c r="R65" s="33" t="str">
        <f t="shared" si="48"/>
        <v/>
      </c>
      <c r="S65" s="33" t="str">
        <f t="shared" si="49"/>
        <v/>
      </c>
      <c r="T65" s="33" t="str">
        <f t="shared" si="50"/>
        <v/>
      </c>
      <c r="U65" s="33" t="str">
        <f t="shared" si="51"/>
        <v/>
      </c>
      <c r="V65" s="40" t="str">
        <f t="shared" si="52"/>
        <v/>
      </c>
      <c r="W65" s="42" t="str">
        <f t="shared" si="29"/>
        <v/>
      </c>
      <c r="X65" s="42" t="str">
        <f t="shared" si="30"/>
        <v/>
      </c>
      <c r="Y65" s="33" t="str">
        <f t="shared" si="31"/>
        <v/>
      </c>
      <c r="Z65" s="101" t="str">
        <f t="shared" si="32"/>
        <v/>
      </c>
      <c r="AA65" s="33" t="str">
        <f t="shared" si="33"/>
        <v/>
      </c>
      <c r="AB65" s="33" t="str">
        <f t="shared" si="34"/>
        <v/>
      </c>
      <c r="AC65" s="42"/>
      <c r="AD65" s="30" t="str">
        <f t="shared" si="16"/>
        <v/>
      </c>
      <c r="AE65" s="30" t="str">
        <f t="shared" si="39"/>
        <v/>
      </c>
      <c r="AF65" s="33" t="str">
        <f>IF(A65&lt;&gt;"",AH65/PRODUCT(AE65:INDEX($AE$20:$AE$75,MATCH(9.99999999999999E+307,$AE$20:$AE$75))),"")</f>
        <v/>
      </c>
      <c r="AG65" s="19" t="str">
        <f t="shared" si="37"/>
        <v/>
      </c>
      <c r="AH65" s="33" t="str">
        <f t="shared" si="38"/>
        <v/>
      </c>
      <c r="AI65" s="33" t="str">
        <f t="shared" si="53"/>
        <v/>
      </c>
      <c r="AJ65" s="33" t="str">
        <f t="shared" si="54"/>
        <v/>
      </c>
      <c r="AK65" s="17" t="str">
        <f t="shared" si="55"/>
        <v/>
      </c>
      <c r="AL65" s="23" t="str">
        <f t="shared" si="35"/>
        <v/>
      </c>
      <c r="AM65" s="23" t="str">
        <f t="shared" si="36"/>
        <v/>
      </c>
      <c r="AN65" s="23" t="str">
        <f t="shared" si="56"/>
        <v/>
      </c>
      <c r="AO65" s="32" t="str">
        <f t="shared" si="57"/>
        <v/>
      </c>
      <c r="AP65" s="30" t="str">
        <f t="shared" si="58"/>
        <v/>
      </c>
    </row>
    <row r="66" spans="1:42">
      <c r="A66" s="23" t="str">
        <f t="shared" si="59"/>
        <v/>
      </c>
      <c r="C66" s="39" t="str">
        <f t="shared" si="40"/>
        <v/>
      </c>
      <c r="D66" s="33" t="str">
        <f t="shared" si="41"/>
        <v/>
      </c>
      <c r="E66" s="33" t="str">
        <f t="shared" si="42"/>
        <v/>
      </c>
      <c r="F66" s="33" t="str">
        <f t="shared" si="3"/>
        <v/>
      </c>
      <c r="G66" s="48" t="str">
        <f t="shared" si="43"/>
        <v/>
      </c>
      <c r="H66" s="98"/>
      <c r="I66" s="50" t="str">
        <f t="shared" si="44"/>
        <v/>
      </c>
      <c r="J66" s="34"/>
      <c r="K66" s="34" t="str">
        <f t="shared" si="45"/>
        <v/>
      </c>
      <c r="M66" s="17" t="str">
        <f t="shared" si="8"/>
        <v/>
      </c>
      <c r="N66" s="38" t="str">
        <f t="shared" si="60"/>
        <v/>
      </c>
      <c r="O66" s="33" t="str">
        <f t="shared" si="46"/>
        <v/>
      </c>
      <c r="P66" s="33" t="str">
        <f t="shared" si="61"/>
        <v/>
      </c>
      <c r="Q66" s="33" t="str">
        <f t="shared" si="47"/>
        <v/>
      </c>
      <c r="R66" s="33" t="str">
        <f t="shared" si="48"/>
        <v/>
      </c>
      <c r="S66" s="33" t="str">
        <f t="shared" si="49"/>
        <v/>
      </c>
      <c r="T66" s="33" t="str">
        <f t="shared" si="50"/>
        <v/>
      </c>
      <c r="U66" s="33" t="str">
        <f t="shared" si="51"/>
        <v/>
      </c>
      <c r="V66" s="40" t="str">
        <f t="shared" si="52"/>
        <v/>
      </c>
      <c r="W66" s="42" t="str">
        <f t="shared" si="29"/>
        <v/>
      </c>
      <c r="X66" s="42" t="str">
        <f t="shared" si="30"/>
        <v/>
      </c>
      <c r="Y66" s="33" t="str">
        <f t="shared" si="31"/>
        <v/>
      </c>
      <c r="Z66" s="101" t="str">
        <f t="shared" si="32"/>
        <v/>
      </c>
      <c r="AA66" s="33" t="str">
        <f t="shared" si="33"/>
        <v/>
      </c>
      <c r="AB66" s="33" t="str">
        <f t="shared" si="34"/>
        <v/>
      </c>
      <c r="AC66" s="42"/>
      <c r="AD66" s="30" t="str">
        <f t="shared" si="16"/>
        <v/>
      </c>
      <c r="AE66" s="30" t="str">
        <f t="shared" si="39"/>
        <v/>
      </c>
      <c r="AF66" s="33" t="str">
        <f>IF(A66&lt;&gt;"",AH66/PRODUCT(AE66:INDEX($AE$20:$AE$75,MATCH(9.99999999999999E+307,$AE$20:$AE$75))),"")</f>
        <v/>
      </c>
      <c r="AG66" s="19" t="str">
        <f t="shared" si="37"/>
        <v/>
      </c>
      <c r="AH66" s="33" t="str">
        <f t="shared" si="38"/>
        <v/>
      </c>
      <c r="AI66" s="33" t="str">
        <f t="shared" si="53"/>
        <v/>
      </c>
      <c r="AJ66" s="33" t="str">
        <f t="shared" si="54"/>
        <v/>
      </c>
      <c r="AK66" s="17" t="str">
        <f t="shared" si="55"/>
        <v/>
      </c>
      <c r="AL66" s="23" t="str">
        <f t="shared" si="35"/>
        <v/>
      </c>
      <c r="AM66" s="23" t="str">
        <f t="shared" si="36"/>
        <v/>
      </c>
      <c r="AN66" s="23" t="str">
        <f t="shared" si="56"/>
        <v/>
      </c>
      <c r="AO66" s="32" t="str">
        <f t="shared" si="57"/>
        <v/>
      </c>
      <c r="AP66" s="30" t="str">
        <f t="shared" si="58"/>
        <v/>
      </c>
    </row>
    <row r="67" spans="1:42">
      <c r="A67" s="23" t="str">
        <f t="shared" si="59"/>
        <v/>
      </c>
      <c r="C67" s="39" t="str">
        <f t="shared" si="40"/>
        <v/>
      </c>
      <c r="D67" s="33" t="str">
        <f t="shared" si="41"/>
        <v/>
      </c>
      <c r="E67" s="33" t="str">
        <f t="shared" si="42"/>
        <v/>
      </c>
      <c r="F67" s="33" t="str">
        <f t="shared" si="3"/>
        <v/>
      </c>
      <c r="G67" s="48" t="str">
        <f t="shared" si="43"/>
        <v/>
      </c>
      <c r="H67" s="98"/>
      <c r="I67" s="50" t="str">
        <f t="shared" si="44"/>
        <v/>
      </c>
      <c r="J67" s="34"/>
      <c r="K67" s="34" t="str">
        <f t="shared" si="45"/>
        <v/>
      </c>
      <c r="M67" s="17" t="str">
        <f t="shared" si="8"/>
        <v/>
      </c>
      <c r="N67" s="38" t="str">
        <f t="shared" si="60"/>
        <v/>
      </c>
      <c r="O67" s="33" t="str">
        <f t="shared" si="46"/>
        <v/>
      </c>
      <c r="P67" s="33" t="str">
        <f t="shared" si="61"/>
        <v/>
      </c>
      <c r="Q67" s="33" t="str">
        <f t="shared" si="47"/>
        <v/>
      </c>
      <c r="R67" s="33" t="str">
        <f t="shared" si="48"/>
        <v/>
      </c>
      <c r="S67" s="33" t="str">
        <f t="shared" si="49"/>
        <v/>
      </c>
      <c r="T67" s="33" t="str">
        <f t="shared" si="50"/>
        <v/>
      </c>
      <c r="U67" s="33" t="str">
        <f t="shared" si="51"/>
        <v/>
      </c>
      <c r="V67" s="40" t="str">
        <f t="shared" si="52"/>
        <v/>
      </c>
      <c r="W67" s="42" t="str">
        <f t="shared" si="29"/>
        <v/>
      </c>
      <c r="X67" s="42" t="str">
        <f t="shared" si="30"/>
        <v/>
      </c>
      <c r="Y67" s="33" t="str">
        <f t="shared" si="31"/>
        <v/>
      </c>
      <c r="Z67" s="42" t="str">
        <f t="shared" si="32"/>
        <v/>
      </c>
      <c r="AA67" s="33" t="str">
        <f t="shared" si="33"/>
        <v/>
      </c>
      <c r="AB67" s="33" t="str">
        <f t="shared" si="34"/>
        <v/>
      </c>
      <c r="AC67" s="42"/>
      <c r="AD67" s="30" t="str">
        <f t="shared" si="16"/>
        <v/>
      </c>
      <c r="AE67" s="30" t="str">
        <f t="shared" si="39"/>
        <v/>
      </c>
      <c r="AF67" s="33" t="str">
        <f>IF(A67&lt;&gt;"",AH67/PRODUCT(AE67:INDEX($AE$20:$AE$75,MATCH(9.99999999999999E+307,$AE$20:$AE$75))),"")</f>
        <v/>
      </c>
      <c r="AG67" s="19" t="str">
        <f t="shared" si="37"/>
        <v/>
      </c>
      <c r="AH67" s="33" t="str">
        <f t="shared" si="38"/>
        <v/>
      </c>
      <c r="AI67" s="33" t="str">
        <f t="shared" si="53"/>
        <v/>
      </c>
      <c r="AJ67" s="33" t="str">
        <f t="shared" si="54"/>
        <v/>
      </c>
      <c r="AK67" s="17" t="str">
        <f t="shared" si="55"/>
        <v/>
      </c>
      <c r="AL67" s="23" t="str">
        <f t="shared" si="35"/>
        <v/>
      </c>
      <c r="AM67" s="23" t="str">
        <f t="shared" si="36"/>
        <v/>
      </c>
      <c r="AN67" s="23" t="str">
        <f t="shared" si="56"/>
        <v/>
      </c>
      <c r="AO67" s="32" t="str">
        <f t="shared" si="57"/>
        <v/>
      </c>
      <c r="AP67" s="30" t="str">
        <f t="shared" si="58"/>
        <v/>
      </c>
    </row>
    <row r="68" spans="1:42">
      <c r="A68" s="23" t="str">
        <f t="shared" si="59"/>
        <v/>
      </c>
      <c r="C68" s="39" t="str">
        <f t="shared" si="40"/>
        <v/>
      </c>
      <c r="D68" s="33" t="str">
        <f t="shared" si="41"/>
        <v/>
      </c>
      <c r="E68" s="33" t="str">
        <f t="shared" si="42"/>
        <v/>
      </c>
      <c r="F68" s="33"/>
      <c r="G68" s="48" t="str">
        <f t="shared" si="43"/>
        <v/>
      </c>
      <c r="H68" s="98"/>
      <c r="I68" s="50" t="str">
        <f t="shared" si="44"/>
        <v/>
      </c>
      <c r="J68" s="34"/>
      <c r="K68" s="34" t="str">
        <f t="shared" si="45"/>
        <v/>
      </c>
      <c r="M68" s="17" t="str">
        <f t="shared" si="8"/>
        <v/>
      </c>
      <c r="N68" s="38" t="str">
        <f t="shared" si="60"/>
        <v/>
      </c>
      <c r="O68" s="33" t="str">
        <f t="shared" si="46"/>
        <v/>
      </c>
      <c r="P68" s="33" t="str">
        <f t="shared" si="61"/>
        <v/>
      </c>
      <c r="Q68" s="33" t="str">
        <f t="shared" si="47"/>
        <v/>
      </c>
      <c r="R68" s="33" t="str">
        <f t="shared" si="48"/>
        <v/>
      </c>
      <c r="S68" s="33" t="str">
        <f t="shared" si="49"/>
        <v/>
      </c>
      <c r="T68" s="33" t="str">
        <f t="shared" si="50"/>
        <v/>
      </c>
      <c r="U68" s="33" t="str">
        <f t="shared" si="51"/>
        <v/>
      </c>
      <c r="V68" s="40" t="str">
        <f t="shared" si="52"/>
        <v/>
      </c>
      <c r="W68" s="42" t="str">
        <f t="shared" si="29"/>
        <v/>
      </c>
      <c r="X68" s="42" t="str">
        <f t="shared" si="30"/>
        <v/>
      </c>
      <c r="Y68" s="33" t="str">
        <f t="shared" si="31"/>
        <v/>
      </c>
      <c r="Z68" s="42" t="str">
        <f t="shared" si="32"/>
        <v/>
      </c>
      <c r="AA68" s="33" t="str">
        <f t="shared" si="33"/>
        <v/>
      </c>
      <c r="AB68" s="33" t="str">
        <f t="shared" si="34"/>
        <v/>
      </c>
      <c r="AC68" s="42"/>
      <c r="AD68" s="42"/>
      <c r="AE68" s="39" t="str">
        <f t="shared" ref="AE68" si="62">IF(A68&lt;&gt;"",AD68+0.01,"")</f>
        <v/>
      </c>
      <c r="AF68" s="33" t="str">
        <f>IF(A68&lt;&gt;"",AH68/PRODUCT(AE68:INDEX($AE$20:$AE$75,MATCH(9.99999999999999E+307,$AE$20:$AE$75))),"")</f>
        <v/>
      </c>
      <c r="AG68" s="19" t="str">
        <f t="shared" si="37"/>
        <v/>
      </c>
      <c r="AH68" s="33" t="str">
        <f t="shared" si="38"/>
        <v/>
      </c>
      <c r="AI68" s="33" t="str">
        <f t="shared" si="53"/>
        <v/>
      </c>
      <c r="AJ68" s="33" t="str">
        <f t="shared" si="54"/>
        <v/>
      </c>
      <c r="AK68" s="17" t="str">
        <f t="shared" si="55"/>
        <v/>
      </c>
      <c r="AL68" s="23" t="str">
        <f t="shared" si="35"/>
        <v/>
      </c>
      <c r="AM68" s="23" t="str">
        <f t="shared" si="36"/>
        <v/>
      </c>
      <c r="AN68" s="23" t="str">
        <f t="shared" si="56"/>
        <v/>
      </c>
      <c r="AO68" s="32" t="str">
        <f t="shared" si="57"/>
        <v/>
      </c>
      <c r="AP68" s="30" t="str">
        <f t="shared" si="58"/>
        <v/>
      </c>
    </row>
    <row r="69" spans="1:42">
      <c r="A69" s="23" t="str">
        <f t="shared" si="59"/>
        <v/>
      </c>
      <c r="C69" s="39" t="str">
        <f t="shared" si="40"/>
        <v/>
      </c>
      <c r="D69" s="33" t="str">
        <f t="shared" si="41"/>
        <v/>
      </c>
      <c r="E69" s="33" t="str">
        <f t="shared" si="42"/>
        <v/>
      </c>
      <c r="F69" s="33"/>
      <c r="G69" s="48" t="str">
        <f t="shared" si="43"/>
        <v/>
      </c>
      <c r="H69" s="34"/>
      <c r="I69" s="34"/>
      <c r="J69" s="34"/>
      <c r="K69" s="34" t="str">
        <f t="shared" si="45"/>
        <v/>
      </c>
      <c r="M69" s="17" t="str">
        <f t="shared" si="8"/>
        <v/>
      </c>
      <c r="N69" s="38" t="str">
        <f t="shared" si="60"/>
        <v/>
      </c>
      <c r="O69" s="33" t="str">
        <f t="shared" si="46"/>
        <v/>
      </c>
      <c r="P69" s="33" t="str">
        <f t="shared" si="61"/>
        <v/>
      </c>
      <c r="Q69" s="33" t="str">
        <f t="shared" si="47"/>
        <v/>
      </c>
      <c r="R69" s="33" t="str">
        <f t="shared" si="48"/>
        <v/>
      </c>
      <c r="S69" s="33" t="str">
        <f t="shared" si="49"/>
        <v/>
      </c>
      <c r="T69" s="33" t="str">
        <f t="shared" si="50"/>
        <v/>
      </c>
      <c r="U69" s="33" t="str">
        <f t="shared" si="51"/>
        <v/>
      </c>
      <c r="V69" s="40" t="str">
        <f t="shared" si="52"/>
        <v/>
      </c>
      <c r="W69" s="42" t="str">
        <f t="shared" si="29"/>
        <v/>
      </c>
      <c r="X69" s="42" t="str">
        <f t="shared" si="30"/>
        <v/>
      </c>
      <c r="Y69" s="33" t="str">
        <f t="shared" si="31"/>
        <v/>
      </c>
      <c r="Z69" s="42" t="str">
        <f t="shared" si="32"/>
        <v/>
      </c>
      <c r="AA69" s="33" t="str">
        <f t="shared" si="33"/>
        <v/>
      </c>
      <c r="AB69" s="33" t="str">
        <f t="shared" si="34"/>
        <v/>
      </c>
      <c r="AC69" s="42"/>
      <c r="AD69" s="42"/>
      <c r="AF69" s="33" t="str">
        <f>IF(A69&lt;&gt;"",AH69/PRODUCT(AE69:INDEX($AE$20:$AE$75,MATCH(9.99999999999999E+307,$AE$20:$AE$75))),"")</f>
        <v/>
      </c>
      <c r="AG69" s="19" t="str">
        <f t="shared" si="37"/>
        <v/>
      </c>
      <c r="AH69" s="33" t="str">
        <f t="shared" si="38"/>
        <v/>
      </c>
      <c r="AI69" s="33" t="str">
        <f t="shared" si="53"/>
        <v/>
      </c>
      <c r="AJ69" s="33" t="str">
        <f t="shared" si="54"/>
        <v/>
      </c>
      <c r="AK69" s="17" t="str">
        <f t="shared" si="55"/>
        <v/>
      </c>
      <c r="AL69" s="23" t="str">
        <f t="shared" si="35"/>
        <v/>
      </c>
      <c r="AM69" s="23" t="str">
        <f t="shared" si="36"/>
        <v/>
      </c>
      <c r="AN69" s="23" t="str">
        <f t="shared" si="56"/>
        <v/>
      </c>
      <c r="AO69" s="32" t="str">
        <f t="shared" si="57"/>
        <v/>
      </c>
      <c r="AP69" s="30" t="str">
        <f t="shared" si="58"/>
        <v/>
      </c>
    </row>
    <row r="70" spans="1:42">
      <c r="E70" s="33" t="str">
        <f t="shared" si="42"/>
        <v/>
      </c>
      <c r="F70" s="33"/>
      <c r="G70" s="33"/>
      <c r="H70" s="34"/>
      <c r="I70" s="47"/>
      <c r="J70" s="47"/>
      <c r="K70" s="34"/>
      <c r="M70" s="17"/>
      <c r="O70" s="29"/>
      <c r="P70" s="29"/>
      <c r="T70" s="29"/>
      <c r="W70" s="42" t="str">
        <f t="shared" si="29"/>
        <v/>
      </c>
      <c r="X70" s="42" t="str">
        <f t="shared" si="30"/>
        <v/>
      </c>
      <c r="Z70"/>
      <c r="AC70"/>
      <c r="AD70"/>
      <c r="AF70" s="31"/>
      <c r="AG70" s="19" t="str">
        <f t="shared" si="37"/>
        <v/>
      </c>
      <c r="AH70" s="29"/>
    </row>
    <row r="71" spans="1:42">
      <c r="E71" s="33"/>
      <c r="F71" s="33"/>
      <c r="G71" s="33"/>
      <c r="H71" s="34"/>
      <c r="I71" s="34"/>
      <c r="J71" s="34"/>
      <c r="K71" s="34"/>
      <c r="M71" s="17"/>
      <c r="O71" s="29"/>
      <c r="P71" s="29"/>
      <c r="T71" s="29"/>
      <c r="W71"/>
      <c r="X71"/>
      <c r="Z71"/>
      <c r="AC71"/>
      <c r="AD71"/>
      <c r="AF71" s="31"/>
      <c r="AG71" s="19" t="str">
        <f t="shared" si="37"/>
        <v/>
      </c>
      <c r="AH71" s="29"/>
    </row>
    <row r="72" spans="1:42">
      <c r="E72" s="33"/>
      <c r="F72" s="33"/>
      <c r="G72" s="33"/>
      <c r="H72" s="34"/>
      <c r="I72" s="34"/>
      <c r="J72" s="34"/>
      <c r="K72" s="34"/>
      <c r="M72" s="17"/>
      <c r="O72" s="29"/>
      <c r="P72" s="29"/>
      <c r="T72" s="29"/>
      <c r="W72"/>
      <c r="X72"/>
      <c r="Z72"/>
      <c r="AC72"/>
      <c r="AD72"/>
      <c r="AF72" s="31"/>
      <c r="AG72" s="19" t="str">
        <f t="shared" si="37"/>
        <v/>
      </c>
      <c r="AH72" s="29"/>
    </row>
    <row r="73" spans="1:42">
      <c r="E73" s="33"/>
      <c r="F73" s="33"/>
      <c r="G73" s="33"/>
      <c r="H73" s="34"/>
      <c r="I73" s="34"/>
      <c r="J73" s="34"/>
      <c r="K73" s="34"/>
      <c r="M73" s="17"/>
      <c r="O73" s="29"/>
      <c r="P73" s="29"/>
      <c r="T73" s="29"/>
      <c r="W73"/>
      <c r="X73"/>
      <c r="Z73"/>
      <c r="AC73"/>
      <c r="AD73"/>
      <c r="AF73" s="31"/>
      <c r="AH73" s="29"/>
    </row>
    <row r="74" spans="1:42">
      <c r="E74" s="33"/>
      <c r="F74" s="33"/>
      <c r="G74" s="33"/>
      <c r="H74" s="34"/>
      <c r="I74" s="34"/>
      <c r="J74" s="34"/>
      <c r="K74" s="34"/>
      <c r="M74" s="17"/>
      <c r="O74" s="29"/>
      <c r="P74" s="29"/>
      <c r="T74" s="29"/>
      <c r="W74"/>
      <c r="X74"/>
      <c r="Z74"/>
      <c r="AC74"/>
      <c r="AD74"/>
      <c r="AF74" s="31"/>
      <c r="AH74" s="29"/>
    </row>
    <row r="75" spans="1:42">
      <c r="E75" s="33"/>
      <c r="F75" s="33"/>
      <c r="G75" s="33"/>
      <c r="H75" s="34"/>
      <c r="I75" s="34"/>
      <c r="J75" s="34"/>
      <c r="K75" s="34"/>
      <c r="M75" s="17"/>
      <c r="O75" s="29"/>
      <c r="P75" s="29"/>
      <c r="T75" s="29"/>
      <c r="W75"/>
      <c r="X75"/>
      <c r="Z75"/>
      <c r="AC75"/>
      <c r="AD75"/>
      <c r="AF75" s="31"/>
      <c r="AH75" s="29"/>
    </row>
    <row r="76" spans="1:42">
      <c r="E76" s="33"/>
      <c r="F76" s="33"/>
      <c r="G76" s="33"/>
      <c r="H76" s="34"/>
      <c r="I76" s="34"/>
      <c r="J76" s="34"/>
      <c r="K76" s="34"/>
      <c r="M76" s="17"/>
      <c r="O76" s="29"/>
      <c r="P76" s="29"/>
      <c r="T76" s="29"/>
      <c r="W76"/>
      <c r="X76"/>
      <c r="Z76"/>
      <c r="AC76"/>
      <c r="AD76"/>
      <c r="AH76" s="29"/>
    </row>
    <row r="77" spans="1:42">
      <c r="E77" s="33"/>
      <c r="F77" s="33"/>
      <c r="G77" s="33"/>
      <c r="H77" s="34"/>
      <c r="I77" s="34"/>
      <c r="J77" s="34"/>
      <c r="K77" s="34"/>
      <c r="M77" s="17"/>
      <c r="O77" s="29"/>
      <c r="P77" s="29"/>
      <c r="T77" s="29"/>
      <c r="W77"/>
      <c r="X77"/>
      <c r="Z77"/>
      <c r="AC77"/>
      <c r="AD77"/>
    </row>
    <row r="78" spans="1:42">
      <c r="E78" s="33"/>
      <c r="F78" s="33"/>
      <c r="G78" s="33"/>
      <c r="H78" s="34"/>
      <c r="I78" s="34"/>
      <c r="J78" s="34"/>
      <c r="K78" s="34"/>
      <c r="M78" s="17"/>
      <c r="O78" s="29"/>
      <c r="P78" s="29"/>
      <c r="T78" s="29"/>
      <c r="W78"/>
      <c r="X78"/>
      <c r="Z78"/>
      <c r="AC78"/>
      <c r="AD78"/>
    </row>
    <row r="79" spans="1:42">
      <c r="E79" s="33"/>
      <c r="F79" s="33"/>
      <c r="G79" s="33"/>
      <c r="H79" s="34"/>
      <c r="I79" s="34"/>
      <c r="J79" s="34"/>
      <c r="K79" s="34"/>
      <c r="M79" s="17"/>
      <c r="O79" s="29"/>
      <c r="P79" s="29"/>
      <c r="T79" s="29"/>
      <c r="W79"/>
      <c r="X79"/>
      <c r="Z79"/>
      <c r="AC79"/>
      <c r="AD79"/>
    </row>
    <row r="80" spans="1:42">
      <c r="E80" s="33"/>
      <c r="F80" s="33"/>
      <c r="G80" s="33"/>
      <c r="H80" s="34"/>
      <c r="I80" s="34"/>
      <c r="J80" s="34"/>
      <c r="K80" s="34"/>
      <c r="M80" s="17"/>
      <c r="O80" s="29"/>
      <c r="P80" s="29"/>
      <c r="T80" s="29"/>
      <c r="W80"/>
      <c r="X80"/>
      <c r="Z80"/>
      <c r="AC80"/>
      <c r="AD80"/>
    </row>
    <row r="81" spans="1:30">
      <c r="E81" s="33"/>
      <c r="F81" s="33"/>
      <c r="G81" s="33"/>
      <c r="H81" s="34"/>
      <c r="I81" s="34"/>
      <c r="J81" s="34"/>
      <c r="K81" s="34"/>
      <c r="M81" s="17"/>
      <c r="O81" s="29"/>
      <c r="P81" s="29"/>
      <c r="T81" s="29"/>
      <c r="W81"/>
      <c r="X81"/>
      <c r="Z81"/>
      <c r="AC81"/>
      <c r="AD81"/>
    </row>
    <row r="82" spans="1:30">
      <c r="E82" s="33"/>
      <c r="F82" s="33"/>
      <c r="G82" s="33"/>
      <c r="H82" s="34"/>
      <c r="I82" s="34"/>
      <c r="J82" s="34"/>
      <c r="M82" s="17"/>
      <c r="N82" s="29"/>
      <c r="O82" s="29"/>
      <c r="S82" s="29"/>
      <c r="T82" s="30"/>
      <c r="Y82"/>
    </row>
    <row r="83" spans="1:30">
      <c r="E83" s="33"/>
      <c r="F83" s="33"/>
      <c r="G83" s="33"/>
      <c r="H83" s="34"/>
      <c r="I83" s="34"/>
      <c r="J83" s="34"/>
      <c r="M83" s="17"/>
      <c r="N83" s="29"/>
      <c r="O83" s="29"/>
      <c r="S83" s="29"/>
      <c r="T83" s="30"/>
      <c r="Y83"/>
    </row>
    <row r="84" spans="1:30">
      <c r="E84" s="33"/>
      <c r="F84" s="33"/>
      <c r="G84" s="33"/>
      <c r="H84" s="34"/>
      <c r="I84" s="34"/>
      <c r="J84" s="34"/>
      <c r="M84" s="17"/>
      <c r="N84" s="29"/>
      <c r="O84" s="29"/>
      <c r="S84" s="29"/>
      <c r="T84" s="30"/>
      <c r="Y84"/>
    </row>
    <row r="85" spans="1:30">
      <c r="E85" s="33"/>
      <c r="F85" s="33"/>
      <c r="G85" s="34"/>
      <c r="L85" s="29"/>
      <c r="M85" s="17"/>
      <c r="N85" s="29"/>
      <c r="R85" s="29"/>
      <c r="S85" s="30"/>
      <c r="AA85"/>
      <c r="AB85"/>
    </row>
    <row r="86" spans="1:30">
      <c r="E86" s="33"/>
      <c r="F86" s="33"/>
      <c r="G86" s="34"/>
      <c r="L86" s="29"/>
      <c r="M86" s="17"/>
      <c r="N86" s="29"/>
      <c r="R86" s="29"/>
      <c r="S86" s="30"/>
      <c r="AA86"/>
      <c r="AB86"/>
    </row>
    <row r="87" spans="1:30">
      <c r="E87" s="33"/>
      <c r="F87" s="33"/>
      <c r="G87" s="34"/>
      <c r="L87" s="29"/>
      <c r="M87" s="17"/>
      <c r="N87" s="29"/>
      <c r="R87" s="29"/>
      <c r="S87" s="30"/>
      <c r="AA87"/>
      <c r="AB87"/>
    </row>
    <row r="88" spans="1:30" ht="15.6">
      <c r="A88" s="1"/>
      <c r="E88" s="16"/>
      <c r="F88" s="15"/>
      <c r="K88" s="14"/>
      <c r="L88" s="14"/>
      <c r="M88" s="17"/>
      <c r="Q88" s="29"/>
      <c r="R88" s="30"/>
      <c r="V88"/>
    </row>
    <row r="89" spans="1:30" ht="15.6">
      <c r="A89" s="1"/>
      <c r="E89" s="16"/>
      <c r="F89" s="15"/>
      <c r="K89" s="14"/>
      <c r="L89" s="14"/>
      <c r="M89" s="17"/>
      <c r="Q89" s="29"/>
      <c r="R89" s="30"/>
      <c r="V89"/>
    </row>
    <row r="90" spans="1:30" ht="15.6">
      <c r="A90" s="1"/>
      <c r="E90" s="16"/>
      <c r="F90" s="15"/>
      <c r="K90" s="14"/>
      <c r="L90" s="14"/>
      <c r="Q90" s="29"/>
      <c r="R90" s="30"/>
      <c r="V90"/>
    </row>
    <row r="91" spans="1:30" ht="15.6">
      <c r="A91" s="1"/>
      <c r="E91" s="16"/>
      <c r="F91" s="15"/>
      <c r="L91" s="14"/>
      <c r="Q91" s="29"/>
      <c r="R91" s="30"/>
      <c r="V91"/>
    </row>
    <row r="92" spans="1:30" ht="15.6">
      <c r="A92" s="1"/>
      <c r="E92" s="16"/>
      <c r="F92" s="15"/>
      <c r="L92" s="14"/>
      <c r="Q92" s="29"/>
      <c r="R92" s="30"/>
      <c r="V92"/>
    </row>
    <row r="93" spans="1:30" ht="15.6">
      <c r="A93" s="1"/>
      <c r="E93" s="16"/>
      <c r="F93" s="15"/>
      <c r="L93" s="14"/>
      <c r="Q93" s="29"/>
      <c r="R93" s="30"/>
      <c r="V93"/>
    </row>
    <row r="94" spans="1:30" ht="15.6">
      <c r="A94" s="1"/>
      <c r="E94" s="16"/>
      <c r="F94" s="15"/>
      <c r="L94" s="14"/>
      <c r="Q94" s="29"/>
      <c r="R94" s="30"/>
      <c r="V94"/>
    </row>
    <row r="95" spans="1:30" ht="15.6">
      <c r="A95" s="1"/>
      <c r="E95" s="16"/>
      <c r="F95" s="15"/>
      <c r="L95" s="14"/>
      <c r="Q95" s="29"/>
      <c r="R95" s="30"/>
      <c r="V95"/>
    </row>
    <row r="96" spans="1:30" ht="15.6">
      <c r="A96" s="1"/>
      <c r="E96" s="16"/>
      <c r="F96" s="15"/>
      <c r="L96" s="14"/>
      <c r="Q96" s="29"/>
      <c r="R96" s="30"/>
      <c r="V96"/>
    </row>
    <row r="97" spans="1:22" ht="15.6">
      <c r="A97" s="1"/>
      <c r="E97" s="16"/>
      <c r="F97" s="15"/>
      <c r="L97" s="14"/>
      <c r="Q97" s="29"/>
      <c r="R97" s="30"/>
      <c r="V97"/>
    </row>
    <row r="98" spans="1:22" ht="15.6">
      <c r="A98" s="1"/>
      <c r="E98" s="16"/>
      <c r="F98" s="15"/>
      <c r="L98" s="14"/>
      <c r="Q98" s="29"/>
      <c r="R98" s="30"/>
      <c r="V98"/>
    </row>
    <row r="99" spans="1:22" ht="15.6">
      <c r="A99" s="1"/>
      <c r="E99" s="16"/>
      <c r="F99" s="15"/>
      <c r="L99" s="14"/>
      <c r="Q99" s="29"/>
      <c r="R99" s="30"/>
      <c r="V99"/>
    </row>
    <row r="100" spans="1:22" ht="15.6">
      <c r="A100" s="1"/>
      <c r="E100" s="16"/>
      <c r="F100" s="15"/>
      <c r="L100" s="14"/>
      <c r="Q100" s="29"/>
      <c r="R100" s="30"/>
      <c r="V100"/>
    </row>
    <row r="101" spans="1:22" ht="15.6">
      <c r="A101" s="1"/>
      <c r="E101" s="16"/>
      <c r="F101" s="15"/>
      <c r="L101" s="14"/>
      <c r="Q101" s="29"/>
      <c r="R101" s="30"/>
      <c r="V101"/>
    </row>
    <row r="102" spans="1:22" ht="15.6">
      <c r="A102" s="1"/>
      <c r="E102" s="16"/>
      <c r="F102" s="15"/>
      <c r="L102" s="14"/>
      <c r="Q102" s="29"/>
      <c r="R102" s="30"/>
      <c r="V102"/>
    </row>
    <row r="103" spans="1:22" ht="15.6">
      <c r="A103" s="1"/>
      <c r="E103" s="16"/>
      <c r="F103" s="15"/>
      <c r="L103" s="14"/>
      <c r="Q103" s="29"/>
      <c r="R103" s="30"/>
      <c r="V103"/>
    </row>
    <row r="104" spans="1:22" ht="15.6">
      <c r="A104" s="1"/>
      <c r="E104" s="16"/>
      <c r="F104" s="15"/>
      <c r="L104" s="14"/>
      <c r="Q104" s="29"/>
      <c r="R104" s="30"/>
      <c r="V104"/>
    </row>
    <row r="105" spans="1:22" ht="15.6">
      <c r="A105" s="1"/>
      <c r="E105" s="16"/>
      <c r="F105" s="15"/>
      <c r="L105" s="14"/>
      <c r="Q105" s="29"/>
      <c r="R105" s="30"/>
      <c r="V105"/>
    </row>
    <row r="106" spans="1:22" ht="15.6">
      <c r="A106" s="1"/>
      <c r="E106" s="16"/>
      <c r="F106" s="15"/>
      <c r="L106" s="14"/>
      <c r="M106" s="14"/>
      <c r="Q106" s="29"/>
      <c r="R106" s="30"/>
      <c r="V106"/>
    </row>
    <row r="107" spans="1:22" ht="15.6">
      <c r="A107" s="1"/>
      <c r="E107" s="16"/>
      <c r="F107" s="15"/>
      <c r="L107" s="14"/>
      <c r="M107" s="14"/>
      <c r="Q107" s="29"/>
      <c r="R107" s="30"/>
      <c r="V107"/>
    </row>
    <row r="108" spans="1:22" ht="15.6">
      <c r="A108" s="1"/>
      <c r="E108" s="16"/>
      <c r="F108" s="15"/>
      <c r="L108" s="14"/>
      <c r="M108" s="14"/>
      <c r="Q108" s="29"/>
      <c r="R108" s="30"/>
      <c r="V108"/>
    </row>
    <row r="109" spans="1:22" ht="15.6">
      <c r="A109" s="1"/>
      <c r="E109" s="16"/>
      <c r="F109" s="15"/>
      <c r="L109" s="14"/>
      <c r="M109" s="14"/>
      <c r="Q109" s="29"/>
      <c r="R109" s="30"/>
      <c r="V109"/>
    </row>
    <row r="110" spans="1:22" ht="15.6">
      <c r="A110" s="1"/>
      <c r="E110" s="16"/>
      <c r="F110" s="15"/>
      <c r="L110" s="14"/>
      <c r="M110" s="14"/>
      <c r="Q110" s="29"/>
      <c r="R110" s="30"/>
      <c r="V110"/>
    </row>
    <row r="111" spans="1:22" ht="15.6">
      <c r="A111" s="1"/>
      <c r="E111" s="16"/>
      <c r="F111" s="15"/>
      <c r="L111" s="14"/>
      <c r="M111" s="14"/>
      <c r="Q111" s="29"/>
      <c r="R111" s="30"/>
      <c r="V111"/>
    </row>
    <row r="112" spans="1:22" ht="15.6">
      <c r="A112" s="1"/>
      <c r="E112" s="16"/>
      <c r="F112" s="15"/>
      <c r="L112" s="14"/>
      <c r="M112" s="14"/>
      <c r="Q112" s="29"/>
      <c r="R112" s="30"/>
      <c r="V112"/>
    </row>
    <row r="113" spans="1:22" ht="15.6">
      <c r="A113" s="1"/>
      <c r="E113" s="16"/>
      <c r="F113" s="15"/>
      <c r="L113" s="14"/>
      <c r="M113" s="14"/>
      <c r="Q113" s="29"/>
      <c r="R113" s="30"/>
      <c r="V113"/>
    </row>
    <row r="114" spans="1:22" ht="15.6">
      <c r="A114" s="1"/>
      <c r="E114" s="16"/>
      <c r="F114" s="15"/>
      <c r="L114" s="14"/>
      <c r="M114" s="14"/>
      <c r="Q114" s="29"/>
      <c r="R114" s="30"/>
      <c r="V114"/>
    </row>
    <row r="115" spans="1:22" ht="15.6">
      <c r="A115" s="1"/>
      <c r="E115" s="16"/>
      <c r="F115" s="15"/>
      <c r="L115" s="14"/>
      <c r="M115" s="14"/>
      <c r="Q115" s="29"/>
      <c r="R115" s="30"/>
      <c r="V115"/>
    </row>
    <row r="116" spans="1:22" ht="15.6">
      <c r="A116" s="1"/>
      <c r="E116" s="16"/>
      <c r="F116" s="15"/>
      <c r="L116" s="14"/>
      <c r="M116" s="14"/>
      <c r="Q116" s="29"/>
      <c r="R116" s="30"/>
      <c r="V116"/>
    </row>
    <row r="117" spans="1:22" ht="15.6">
      <c r="A117" s="1"/>
      <c r="E117" s="16"/>
      <c r="F117" s="15"/>
      <c r="J117" s="14"/>
      <c r="P117" s="30"/>
    </row>
    <row r="118" spans="1:22" ht="15.6">
      <c r="A118" s="1"/>
      <c r="E118" s="16"/>
      <c r="F118" s="15"/>
      <c r="J118" s="14"/>
      <c r="P118" s="30"/>
    </row>
    <row r="119" spans="1:22" ht="15.6">
      <c r="A119" s="1"/>
      <c r="E119" s="16"/>
      <c r="F119" s="15"/>
      <c r="J119" s="14"/>
      <c r="P119" s="30"/>
    </row>
    <row r="120" spans="1:22" ht="15.6">
      <c r="A120" s="1"/>
      <c r="E120" s="16"/>
      <c r="F120" s="15"/>
      <c r="J120" s="14"/>
      <c r="P120" s="30"/>
    </row>
    <row r="121" spans="1:22" ht="15.6">
      <c r="A121" s="1"/>
      <c r="E121" s="16"/>
      <c r="F121" s="15"/>
      <c r="J121" s="14"/>
      <c r="P121" s="30"/>
    </row>
    <row r="122" spans="1:22" ht="15.6">
      <c r="A122" s="1"/>
      <c r="E122" s="16"/>
      <c r="F122" s="15"/>
      <c r="J122" s="14"/>
      <c r="P122" s="30"/>
    </row>
    <row r="123" spans="1:22" ht="15.6">
      <c r="A123" s="1"/>
      <c r="E123" s="16"/>
      <c r="F123" s="15"/>
      <c r="J123" s="14"/>
      <c r="O123" s="30"/>
    </row>
    <row r="124" spans="1:22" ht="15.6">
      <c r="A124" s="1"/>
      <c r="E124" s="16"/>
      <c r="F124" s="15"/>
      <c r="J124" s="14"/>
      <c r="O124" s="30"/>
    </row>
    <row r="125" spans="1:22" ht="15.6">
      <c r="A125" s="1"/>
      <c r="E125" s="16"/>
      <c r="F125" s="15"/>
      <c r="J125" s="14"/>
      <c r="O125" s="30"/>
    </row>
    <row r="126" spans="1:22" ht="15.6">
      <c r="A126" s="1"/>
      <c r="E126" s="16"/>
      <c r="F126" s="15"/>
      <c r="J126" s="14"/>
      <c r="O126" s="30"/>
    </row>
    <row r="127" spans="1:22" ht="15.6">
      <c r="A127" s="1"/>
      <c r="E127" s="16"/>
      <c r="F127" s="15"/>
      <c r="J127" s="14"/>
      <c r="O127" s="30"/>
    </row>
    <row r="128" spans="1:22" ht="15.6">
      <c r="A128" s="1"/>
      <c r="E128" s="16"/>
      <c r="F128" s="15"/>
      <c r="J128" s="14"/>
      <c r="O128" s="30"/>
    </row>
    <row r="129" spans="1:15" ht="15.6">
      <c r="A129" s="1"/>
      <c r="E129" s="16"/>
      <c r="F129" s="15"/>
      <c r="J129" s="14"/>
      <c r="O129" s="30"/>
    </row>
    <row r="130" spans="1:15" ht="15.6">
      <c r="A130" s="1"/>
      <c r="E130" s="16"/>
      <c r="F130" s="15"/>
      <c r="J130" s="14"/>
      <c r="O130" s="30"/>
    </row>
    <row r="131" spans="1:15" ht="15.6">
      <c r="A131" s="1"/>
      <c r="E131" s="16"/>
      <c r="F131" s="15"/>
      <c r="J131" s="14"/>
      <c r="O131" s="30"/>
    </row>
    <row r="132" spans="1:15" ht="15.6">
      <c r="A132" s="1"/>
      <c r="E132" s="16"/>
      <c r="F132" s="15"/>
      <c r="J132" s="14"/>
      <c r="O132" s="30"/>
    </row>
    <row r="133" spans="1:15" ht="15.6">
      <c r="A133" s="1"/>
      <c r="E133" s="16"/>
      <c r="F133" s="15"/>
      <c r="O133" s="30"/>
    </row>
    <row r="134" spans="1:15" ht="15.6">
      <c r="A134" s="1"/>
      <c r="E134" s="16"/>
      <c r="F134" s="15"/>
      <c r="O134" s="30"/>
    </row>
    <row r="135" spans="1:15" ht="15.6">
      <c r="A135" s="1"/>
      <c r="E135" s="16"/>
      <c r="F135" s="15"/>
      <c r="O135" s="30"/>
    </row>
    <row r="136" spans="1:15" ht="15.6">
      <c r="A136" s="1"/>
      <c r="E136" s="16"/>
      <c r="F136" s="15"/>
      <c r="O136" s="30"/>
    </row>
    <row r="137" spans="1:15" ht="15.6">
      <c r="A137" s="1"/>
      <c r="E137" s="16"/>
      <c r="F137" s="15"/>
      <c r="O137" s="30"/>
    </row>
    <row r="138" spans="1:15" ht="15.6">
      <c r="A138" s="1"/>
      <c r="E138" s="16"/>
      <c r="F138" s="15"/>
      <c r="O138" s="30"/>
    </row>
    <row r="139" spans="1:15" ht="15.6">
      <c r="A139" s="1"/>
      <c r="E139" s="16"/>
      <c r="F139" s="15"/>
      <c r="O139" s="30"/>
    </row>
    <row r="140" spans="1:15" ht="15.6">
      <c r="A140" s="1"/>
      <c r="E140" s="16"/>
      <c r="O140" s="30"/>
    </row>
    <row r="141" spans="1:15" ht="15.6">
      <c r="A141" s="1"/>
      <c r="E141" s="16"/>
      <c r="O141" s="30"/>
    </row>
    <row r="142" spans="1:15" ht="15.6">
      <c r="A142" s="1"/>
      <c r="E142" s="16"/>
      <c r="O142" s="30"/>
    </row>
    <row r="143" spans="1:15" ht="15.6">
      <c r="A143" s="1"/>
      <c r="E143" s="16"/>
      <c r="O143" s="30"/>
    </row>
    <row r="144" spans="1:15" ht="15.6">
      <c r="A144" s="1"/>
      <c r="E144" s="16"/>
      <c r="O144" s="30"/>
    </row>
    <row r="145" spans="1:16" ht="15.6">
      <c r="A145" s="1"/>
      <c r="E145" s="16"/>
      <c r="O145" s="30"/>
    </row>
    <row r="146" spans="1:16" ht="15.6">
      <c r="A146" s="1"/>
      <c r="E146" s="16"/>
      <c r="O146" s="30"/>
    </row>
    <row r="147" spans="1:16" ht="15.6">
      <c r="A147" s="1"/>
      <c r="F147" s="16"/>
      <c r="P147" s="30"/>
    </row>
    <row r="148" spans="1:16" ht="15.6">
      <c r="A148" s="1"/>
      <c r="F148" s="16"/>
      <c r="P148" s="30"/>
    </row>
    <row r="149" spans="1:16" ht="15.6">
      <c r="A149" s="1"/>
      <c r="F149" s="16"/>
      <c r="P149" s="30"/>
    </row>
    <row r="150" spans="1:16" ht="15.6">
      <c r="A150" s="1"/>
      <c r="F150" s="16"/>
      <c r="P150" s="30"/>
    </row>
    <row r="151" spans="1:16" ht="15.6">
      <c r="A151" s="1"/>
      <c r="F151" s="16"/>
      <c r="P151" s="30"/>
    </row>
    <row r="152" spans="1:16" ht="15.6">
      <c r="A152" s="1"/>
      <c r="F152" s="16"/>
      <c r="P152" s="30"/>
    </row>
    <row r="153" spans="1:16" ht="15.6">
      <c r="A153" s="1"/>
      <c r="F153" s="16"/>
      <c r="P153" s="30"/>
    </row>
    <row r="154" spans="1:16" ht="15.6">
      <c r="A154" s="1"/>
      <c r="F154" s="16"/>
      <c r="P154" s="30"/>
    </row>
    <row r="155" spans="1:16" ht="15.6">
      <c r="A155" s="1"/>
      <c r="F155" s="16"/>
      <c r="P155" s="30"/>
    </row>
    <row r="156" spans="1:16" ht="15.6">
      <c r="A156" s="1"/>
      <c r="F156" s="16"/>
      <c r="P156" s="30"/>
    </row>
    <row r="157" spans="1:16" ht="15.6">
      <c r="A157" s="1"/>
      <c r="P157" s="30"/>
    </row>
    <row r="158" spans="1:16" ht="15.6">
      <c r="A158" s="1"/>
      <c r="P158" s="30"/>
    </row>
    <row r="159" spans="1:16" ht="15.6">
      <c r="A159" s="1"/>
      <c r="P159" s="30"/>
    </row>
    <row r="160" spans="1:16" ht="15.6">
      <c r="A160" s="1"/>
      <c r="P160" s="30"/>
    </row>
    <row r="161" spans="1:16" ht="15.6">
      <c r="A161" s="1"/>
      <c r="P161" s="30"/>
    </row>
    <row r="162" spans="1:16" ht="15.6">
      <c r="A162" s="1"/>
      <c r="P162" s="30"/>
    </row>
    <row r="163" spans="1:16" ht="15.6">
      <c r="A163" s="1"/>
      <c r="P163" s="30"/>
    </row>
    <row r="164" spans="1:16" ht="15.6">
      <c r="A164" s="1"/>
      <c r="P164" s="30"/>
    </row>
    <row r="165" spans="1:16" ht="15.6">
      <c r="A165" s="1"/>
      <c r="P165" s="30"/>
    </row>
    <row r="166" spans="1:16" ht="15.6">
      <c r="A166" s="1"/>
      <c r="P166" s="30"/>
    </row>
    <row r="167" spans="1:16" ht="15.6">
      <c r="A167" s="1"/>
      <c r="P167" s="30"/>
    </row>
    <row r="168" spans="1:16" ht="15.6">
      <c r="A168" s="1"/>
      <c r="P168" s="30"/>
    </row>
    <row r="169" spans="1:16" ht="15.6">
      <c r="A169" s="1"/>
      <c r="P169" s="30"/>
    </row>
    <row r="170" spans="1:16" ht="15.6">
      <c r="A170" s="1"/>
      <c r="P170" s="30"/>
    </row>
    <row r="171" spans="1:16" ht="15.6">
      <c r="A171" s="1"/>
      <c r="P171" s="30"/>
    </row>
    <row r="172" spans="1:16" ht="15.6">
      <c r="A172" s="1"/>
      <c r="P172" s="30"/>
    </row>
    <row r="173" spans="1:16" ht="15.6">
      <c r="A173" s="1"/>
      <c r="P173" s="30"/>
    </row>
    <row r="174" spans="1:16" ht="15.6">
      <c r="A174" s="1"/>
      <c r="P174" s="30"/>
    </row>
    <row r="175" spans="1:16" ht="15.6">
      <c r="A175" s="1"/>
      <c r="P175" s="30"/>
    </row>
    <row r="176" spans="1:16" ht="15.6">
      <c r="A176" s="1"/>
      <c r="P176" s="30"/>
    </row>
    <row r="177" spans="1:16" ht="15.6">
      <c r="A177" s="1"/>
      <c r="P177" s="30"/>
    </row>
    <row r="178" spans="1:16" ht="15.6">
      <c r="A178" s="1"/>
      <c r="P178" s="30"/>
    </row>
    <row r="179" spans="1:16" ht="15.6">
      <c r="A179" s="1"/>
      <c r="P179" s="30"/>
    </row>
    <row r="180" spans="1:16" ht="15.6">
      <c r="A180" s="1"/>
      <c r="P180" s="30"/>
    </row>
    <row r="181" spans="1:16" ht="15.6">
      <c r="A181" s="1"/>
      <c r="P181" s="30"/>
    </row>
    <row r="182" spans="1:16" ht="15.6">
      <c r="A182" s="1"/>
      <c r="P182" s="30"/>
    </row>
    <row r="183" spans="1:16" ht="15.6">
      <c r="A183" s="1"/>
      <c r="P183" s="30"/>
    </row>
    <row r="184" spans="1:16" ht="15.6">
      <c r="A184" s="1"/>
      <c r="P184" s="30"/>
    </row>
    <row r="185" spans="1:16" ht="15.6">
      <c r="A185" s="1"/>
      <c r="P185" s="30"/>
    </row>
    <row r="186" spans="1:16" ht="15.6">
      <c r="A186" s="1"/>
      <c r="P186" s="30"/>
    </row>
    <row r="187" spans="1:16" ht="15.6">
      <c r="A187" s="1"/>
      <c r="P187" s="30"/>
    </row>
    <row r="188" spans="1:16" ht="15.6">
      <c r="A188" s="1"/>
      <c r="P188" s="30"/>
    </row>
    <row r="189" spans="1:16" ht="15.6">
      <c r="A189" s="1"/>
      <c r="P189" s="30"/>
    </row>
    <row r="190" spans="1:16" ht="15.6">
      <c r="A190" s="1"/>
      <c r="P190" s="30"/>
    </row>
    <row r="191" spans="1:16" ht="15.6">
      <c r="A191" s="1"/>
      <c r="P191" s="30"/>
    </row>
    <row r="192" spans="1:16" ht="15.6">
      <c r="A192" s="1"/>
      <c r="P192" s="30"/>
    </row>
    <row r="193" spans="1:16" ht="15.6">
      <c r="A193" s="1"/>
      <c r="P193" s="30"/>
    </row>
    <row r="194" spans="1:16" ht="15.6">
      <c r="A194" s="1"/>
      <c r="P194" s="30"/>
    </row>
    <row r="195" spans="1:16" ht="15.6">
      <c r="A195" s="1"/>
      <c r="P195" s="30"/>
    </row>
    <row r="196" spans="1:16" ht="15.6">
      <c r="A196" s="1"/>
      <c r="P196" s="30"/>
    </row>
    <row r="197" spans="1:16" ht="15.6">
      <c r="A197" s="1"/>
      <c r="P197" s="30"/>
    </row>
    <row r="198" spans="1:16" ht="15.6">
      <c r="A198" s="1"/>
      <c r="P198" s="30"/>
    </row>
    <row r="199" spans="1:16" ht="15.6">
      <c r="A199" s="1"/>
      <c r="P199" s="30"/>
    </row>
    <row r="200" spans="1:16" ht="15.6">
      <c r="A200" s="1"/>
      <c r="P200" s="30"/>
    </row>
    <row r="201" spans="1:16" ht="15.6">
      <c r="A201" s="1"/>
      <c r="P201" s="30"/>
    </row>
    <row r="202" spans="1:16" ht="15.6">
      <c r="A202" s="1"/>
      <c r="P202" s="30"/>
    </row>
    <row r="203" spans="1:16" ht="15.6">
      <c r="A203" s="1"/>
      <c r="P203" s="30"/>
    </row>
    <row r="204" spans="1:16" ht="15.6">
      <c r="A204" s="1"/>
      <c r="P204" s="30"/>
    </row>
    <row r="205" spans="1:16" ht="15.6">
      <c r="A205" s="1"/>
      <c r="P205" s="30"/>
    </row>
    <row r="206" spans="1:16" ht="15.6">
      <c r="A206" s="1"/>
      <c r="P206" s="30"/>
    </row>
    <row r="207" spans="1:16" ht="15.6">
      <c r="A207" s="1"/>
    </row>
    <row r="208" spans="1:16" ht="15.6">
      <c r="A208" s="1"/>
    </row>
    <row r="209" spans="1:1" ht="15.6">
      <c r="A209" s="1"/>
    </row>
    <row r="210" spans="1:1" ht="15.6">
      <c r="A210" s="1"/>
    </row>
    <row r="211" spans="1:1" ht="15.6">
      <c r="A211" s="1"/>
    </row>
    <row r="212" spans="1:1" ht="15.6">
      <c r="A212" s="1"/>
    </row>
    <row r="213" spans="1:1" ht="15.6">
      <c r="A213" s="1"/>
    </row>
    <row r="214" spans="1:1" ht="15.6">
      <c r="A214" s="1"/>
    </row>
    <row r="215" spans="1:1" ht="15.6">
      <c r="A215" s="1"/>
    </row>
    <row r="216" spans="1:1" ht="15.6">
      <c r="A216" s="1"/>
    </row>
    <row r="217" spans="1:1" ht="15.6">
      <c r="A217" s="1"/>
    </row>
    <row r="218" spans="1:1" ht="15.6">
      <c r="A218" s="1"/>
    </row>
    <row r="219" spans="1:1" ht="15.6">
      <c r="A219" s="1"/>
    </row>
    <row r="220" spans="1:1" ht="15.6">
      <c r="A220" s="1"/>
    </row>
    <row r="221" spans="1:1" ht="15.6">
      <c r="A221" s="1"/>
    </row>
    <row r="222" spans="1:1" ht="15.6">
      <c r="A222" s="1"/>
    </row>
    <row r="223" spans="1:1" ht="15.6">
      <c r="A223" s="1"/>
    </row>
    <row r="224" spans="1:1" ht="15.6">
      <c r="A224" s="1"/>
    </row>
    <row r="225" spans="1:1" ht="15.6">
      <c r="A225" s="1"/>
    </row>
    <row r="226" spans="1:1" ht="15.6">
      <c r="A226" s="1"/>
    </row>
    <row r="227" spans="1:1" ht="15.6">
      <c r="A227" s="1"/>
    </row>
    <row r="228" spans="1:1" ht="15.6">
      <c r="A228" s="1"/>
    </row>
    <row r="229" spans="1:1" ht="15.6">
      <c r="A229" s="1"/>
    </row>
    <row r="230" spans="1:1" ht="15.6">
      <c r="A230" s="1"/>
    </row>
    <row r="231" spans="1:1" ht="15.6">
      <c r="A231" s="1"/>
    </row>
    <row r="232" spans="1:1" ht="15.6">
      <c r="A232" s="1"/>
    </row>
    <row r="233" spans="1:1" ht="15.6">
      <c r="A233" s="1"/>
    </row>
    <row r="234" spans="1:1" ht="15.6">
      <c r="A234" s="1"/>
    </row>
    <row r="235" spans="1:1" ht="15.6">
      <c r="A235" s="1"/>
    </row>
    <row r="236" spans="1:1" ht="15.6">
      <c r="A236" s="1"/>
    </row>
    <row r="237" spans="1:1" ht="15.6">
      <c r="A237" s="1"/>
    </row>
    <row r="238" spans="1:1" ht="15.6">
      <c r="A238" s="1"/>
    </row>
    <row r="239" spans="1:1" ht="15.6">
      <c r="A239" s="1"/>
    </row>
    <row r="240" spans="1:1" ht="15.6">
      <c r="A240" s="1"/>
    </row>
    <row r="241" spans="1:1" ht="15.6">
      <c r="A241" s="1"/>
    </row>
    <row r="242" spans="1:1" ht="15.6">
      <c r="A242" s="1"/>
    </row>
    <row r="243" spans="1:1" ht="15.6">
      <c r="A243" s="1"/>
    </row>
    <row r="244" spans="1:1" ht="15.6">
      <c r="A244" s="1"/>
    </row>
    <row r="245" spans="1:1" ht="15.6">
      <c r="A245" s="1"/>
    </row>
    <row r="246" spans="1:1" ht="15.6">
      <c r="A246" s="1"/>
    </row>
    <row r="247" spans="1:1" ht="15.6">
      <c r="A247" s="1"/>
    </row>
    <row r="248" spans="1:1" ht="15.6">
      <c r="A248" s="1"/>
    </row>
    <row r="249" spans="1:1" ht="15.6">
      <c r="A249" s="1"/>
    </row>
    <row r="250" spans="1:1" ht="15.6">
      <c r="A250" s="1"/>
    </row>
    <row r="251" spans="1:1" ht="15.6">
      <c r="A251" s="1"/>
    </row>
    <row r="252" spans="1:1" ht="15.6">
      <c r="A252" s="1"/>
    </row>
    <row r="253" spans="1:1" ht="15.6">
      <c r="A253" s="1"/>
    </row>
    <row r="254" spans="1:1" ht="15.6">
      <c r="A254" s="1"/>
    </row>
    <row r="255" spans="1:1" ht="15.6">
      <c r="A255" s="1"/>
    </row>
    <row r="256" spans="1:1" ht="15.6">
      <c r="A256" s="1"/>
    </row>
    <row r="257" spans="1:1" ht="15.6">
      <c r="A257" s="1"/>
    </row>
    <row r="258" spans="1:1" ht="15.6">
      <c r="A258" s="1"/>
    </row>
    <row r="259" spans="1:1" ht="15.6">
      <c r="A259" s="1"/>
    </row>
    <row r="260" spans="1:1" ht="15.6">
      <c r="A260" s="1"/>
    </row>
    <row r="261" spans="1:1" ht="15.6">
      <c r="A261" s="1"/>
    </row>
    <row r="262" spans="1:1" ht="15.6">
      <c r="A262" s="1"/>
    </row>
    <row r="263" spans="1:1" ht="15.6">
      <c r="A263" s="1"/>
    </row>
    <row r="264" spans="1:1" ht="15.6">
      <c r="A264" s="1"/>
    </row>
    <row r="265" spans="1:1" ht="15.6">
      <c r="A265" s="1"/>
    </row>
    <row r="266" spans="1:1" ht="15.6">
      <c r="A266" s="1"/>
    </row>
    <row r="267" spans="1:1" ht="15.6">
      <c r="A267" s="1"/>
    </row>
    <row r="268" spans="1:1" ht="15.6">
      <c r="A268" s="1"/>
    </row>
    <row r="269" spans="1:1" ht="15.6">
      <c r="A269" s="1"/>
    </row>
    <row r="270" spans="1:1" ht="15.6">
      <c r="A270" s="1"/>
    </row>
    <row r="271" spans="1:1" ht="15.6">
      <c r="A271" s="1"/>
    </row>
    <row r="272" spans="1:1" ht="15.6">
      <c r="A272" s="1"/>
    </row>
    <row r="273" spans="1:1" ht="15.6">
      <c r="A273" s="1"/>
    </row>
    <row r="274" spans="1:1" ht="15.6">
      <c r="A274" s="1"/>
    </row>
    <row r="275" spans="1:1" ht="15.6">
      <c r="A275" s="1"/>
    </row>
    <row r="276" spans="1:1" ht="15.6">
      <c r="A276" s="1"/>
    </row>
    <row r="277" spans="1:1" ht="15.6">
      <c r="A277" s="1"/>
    </row>
    <row r="278" spans="1:1" ht="15.6">
      <c r="A278" s="1"/>
    </row>
    <row r="279" spans="1:1" ht="15.6">
      <c r="A279" s="1"/>
    </row>
    <row r="280" spans="1:1" ht="15.6">
      <c r="A280" s="1"/>
    </row>
    <row r="281" spans="1:1" ht="15.6">
      <c r="A281" s="1"/>
    </row>
    <row r="282" spans="1:1" ht="15.6">
      <c r="A282" s="1"/>
    </row>
    <row r="283" spans="1:1" ht="15.6">
      <c r="A283" s="1"/>
    </row>
    <row r="284" spans="1:1" ht="15.6">
      <c r="A284" s="1"/>
    </row>
    <row r="285" spans="1:1" ht="15.6">
      <c r="A285" s="1"/>
    </row>
    <row r="286" spans="1:1" ht="15.6">
      <c r="A286" s="1"/>
    </row>
    <row r="287" spans="1:1" ht="15.6">
      <c r="A287" s="1"/>
    </row>
    <row r="288" spans="1:1" ht="15.6">
      <c r="A288" s="1"/>
    </row>
    <row r="289" spans="1:1" ht="15.6">
      <c r="A289" s="1"/>
    </row>
    <row r="290" spans="1:1" ht="15.6">
      <c r="A290" s="1"/>
    </row>
    <row r="291" spans="1:1" ht="15.6">
      <c r="A291" s="1">
        <f t="shared" ref="A291:A298" si="63">IF($H$11&gt;A290,A290+1,"")</f>
        <v>1</v>
      </c>
    </row>
    <row r="292" spans="1:1" ht="15.6">
      <c r="A292" s="1" t="str">
        <f t="shared" si="63"/>
        <v/>
      </c>
    </row>
    <row r="293" spans="1:1" ht="15.6">
      <c r="A293" s="1" t="str">
        <f t="shared" si="63"/>
        <v/>
      </c>
    </row>
    <row r="294" spans="1:1" ht="15.6">
      <c r="A294" s="1" t="str">
        <f t="shared" si="63"/>
        <v/>
      </c>
    </row>
    <row r="295" spans="1:1" ht="15.6">
      <c r="A295" s="1" t="str">
        <f t="shared" si="63"/>
        <v/>
      </c>
    </row>
    <row r="296" spans="1:1" ht="15.6">
      <c r="A296" s="1" t="str">
        <f t="shared" si="63"/>
        <v/>
      </c>
    </row>
    <row r="297" spans="1:1" ht="15.6">
      <c r="A297" s="1" t="str">
        <f t="shared" si="63"/>
        <v/>
      </c>
    </row>
    <row r="298" spans="1:1" ht="15.6">
      <c r="A298" s="1" t="str">
        <f t="shared" si="63"/>
        <v/>
      </c>
    </row>
  </sheetData>
  <sheetProtection selectLockedCells="1"/>
  <mergeCells count="11">
    <mergeCell ref="AD14:AH14"/>
    <mergeCell ref="A10:B10"/>
    <mergeCell ref="A13:B13"/>
    <mergeCell ref="A11:B11"/>
    <mergeCell ref="S14:AB14"/>
    <mergeCell ref="A1:I1"/>
    <mergeCell ref="A2:C2"/>
    <mergeCell ref="D2:E2"/>
    <mergeCell ref="A8:B8"/>
    <mergeCell ref="D4:E4"/>
    <mergeCell ref="A7:B7"/>
  </mergeCells>
  <conditionalFormatting sqref="N3:N5">
    <cfRule type="cellIs" dxfId="5" priority="44" operator="equal">
      <formula>"pass"</formula>
    </cfRule>
    <cfRule type="cellIs" dxfId="4" priority="45" operator="equal">
      <formula>"fail"</formula>
    </cfRule>
  </conditionalFormatting>
  <conditionalFormatting sqref="AL20:AN69">
    <cfRule type="cellIs" dxfId="3" priority="42" operator="equal">
      <formula>TRUE</formula>
    </cfRule>
    <cfRule type="cellIs" dxfId="2" priority="43" operator="equal">
      <formula>FALSE</formula>
    </cfRule>
  </conditionalFormatting>
  <conditionalFormatting sqref="H20:H69">
    <cfRule type="expression" dxfId="1" priority="46">
      <formula>$A20&lt;=$H$11</formula>
    </cfRule>
  </conditionalFormatting>
  <conditionalFormatting sqref="L20:L63">
    <cfRule type="expression" dxfId="0" priority="47">
      <formula>$A20&lt;=$H$11</formula>
    </cfRule>
  </conditionalFormatting>
  <dataValidations count="3">
    <dataValidation type="list" allowBlank="1" showInputMessage="1" showErrorMessage="1" sqref="C8">
      <formula1>"AV,Premium"</formula1>
    </dataValidation>
    <dataValidation type="list" allowBlank="1" showInputMessage="1" showErrorMessage="1" sqref="H5">
      <formula1>"B.O.Y. Account Value,E.O.Y. Account Value"</formula1>
    </dataValidation>
    <dataValidation type="list" allowBlank="1" showInputMessage="1" showErrorMessage="1" sqref="C9 J3:J5 C7 N10 C11 C13:C14">
      <formula1>"Y,N"</formula1>
    </dataValidation>
  </dataValidations>
  <pageMargins left="0.7" right="0.7" top="0.75" bottom="0.75" header="0.3" footer="0.3"/>
  <pageSetup scale="5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11</vt:i4>
      </vt:variant>
    </vt:vector>
  </HeadingPairs>
  <TitlesOfParts>
    <vt:vector size="13" baseType="lpstr">
      <vt:lpstr>Instructions</vt:lpstr>
      <vt:lpstr>Main Template</vt:lpstr>
      <vt:lpstr>AMF</vt:lpstr>
      <vt:lpstr>CR</vt:lpstr>
      <vt:lpstr>Cum_Max</vt:lpstr>
      <vt:lpstr>FPW</vt:lpstr>
      <vt:lpstr>GMCR</vt:lpstr>
      <vt:lpstr>QCR</vt:lpstr>
      <vt:lpstr>QPC</vt:lpstr>
      <vt:lpstr>QR</vt:lpstr>
      <vt:lpstr>YBMF</vt:lpstr>
      <vt:lpstr>YEMF</vt:lpstr>
      <vt:lpstr>YOF</vt:lpstr>
    </vt:vector>
  </TitlesOfParts>
  <Company>State of Missouri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Fox, Kendra</dc:creator>
  <cp:lastModifiedBy>Stiefermann, Diane</cp:lastModifiedBy>
  <cp:lastPrinted>2015-07-20T15:24:55Z</cp:lastPrinted>
  <dcterms:created xsi:type="dcterms:W3CDTF">2015-06-29T14:00:12Z</dcterms:created>
  <dcterms:modified xsi:type="dcterms:W3CDTF">2015-09-01T15:27:40Z</dcterms:modified>
</cp:coreProperties>
</file>